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120" yWindow="120" windowWidth="9720" windowHeight="7320" tabRatio="938"/>
  </bookViews>
  <sheets>
    <sheet name="на290,00руб. 01.09.2026" sheetId="48" r:id="rId1"/>
  </sheets>
  <definedNames>
    <definedName name="_xlnm.Print_Area" localSheetId="0">'на290,00руб. 01.09.2026'!$A$1:$H$320</definedName>
  </definedNames>
  <calcPr calcId="152511"/>
</workbook>
</file>

<file path=xl/calcChain.xml><?xml version="1.0" encoding="utf-8"?>
<calcChain xmlns="http://schemas.openxmlformats.org/spreadsheetml/2006/main">
  <c r="G311" i="48" l="1"/>
  <c r="F311" i="48"/>
  <c r="E311" i="48"/>
  <c r="D311" i="48"/>
  <c r="C311" i="48"/>
  <c r="G307" i="48"/>
  <c r="F307" i="48"/>
  <c r="E307" i="48"/>
  <c r="D307" i="48"/>
  <c r="C307" i="48"/>
  <c r="G300" i="48"/>
  <c r="F300" i="48"/>
  <c r="E300" i="48"/>
  <c r="D300" i="48"/>
  <c r="C300" i="48"/>
  <c r="G296" i="48"/>
  <c r="F296" i="48"/>
  <c r="E296" i="48"/>
  <c r="D296" i="48"/>
  <c r="C296" i="48"/>
  <c r="G289" i="48"/>
  <c r="G312" i="48"/>
  <c r="F289" i="48"/>
  <c r="F312" i="48"/>
  <c r="E289" i="48"/>
  <c r="E312" i="48"/>
  <c r="D289" i="48"/>
  <c r="D312" i="48"/>
  <c r="C289" i="48"/>
  <c r="G281" i="48"/>
  <c r="F281" i="48"/>
  <c r="E281" i="48"/>
  <c r="D281" i="48"/>
  <c r="C281" i="48"/>
  <c r="G277" i="48"/>
  <c r="F277" i="48"/>
  <c r="E277" i="48"/>
  <c r="D277" i="48"/>
  <c r="C277" i="48"/>
  <c r="G270" i="48"/>
  <c r="F270" i="48"/>
  <c r="E270" i="48"/>
  <c r="D270" i="48"/>
  <c r="C270" i="48"/>
  <c r="G266" i="48"/>
  <c r="F266" i="48"/>
  <c r="E266" i="48"/>
  <c r="D266" i="48"/>
  <c r="C266" i="48"/>
  <c r="G258" i="48"/>
  <c r="G282" i="48"/>
  <c r="F258" i="48"/>
  <c r="F282" i="48"/>
  <c r="E258" i="48"/>
  <c r="E282" i="48"/>
  <c r="D258" i="48"/>
  <c r="D282" i="48"/>
  <c r="C258" i="48"/>
  <c r="G250" i="48"/>
  <c r="F250" i="48"/>
  <c r="E250" i="48"/>
  <c r="D250" i="48"/>
  <c r="C250" i="48"/>
  <c r="G246" i="48"/>
  <c r="F246" i="48"/>
  <c r="E246" i="48"/>
  <c r="D246" i="48"/>
  <c r="C246" i="48"/>
  <c r="G239" i="48"/>
  <c r="F239" i="48"/>
  <c r="E239" i="48"/>
  <c r="D239" i="48"/>
  <c r="C239" i="48"/>
  <c r="G235" i="48"/>
  <c r="F235" i="48"/>
  <c r="E235" i="48"/>
  <c r="D235" i="48"/>
  <c r="C235" i="48"/>
  <c r="G227" i="48"/>
  <c r="G251" i="48"/>
  <c r="F227" i="48"/>
  <c r="F251" i="48"/>
  <c r="E227" i="48"/>
  <c r="E251" i="48"/>
  <c r="D227" i="48"/>
  <c r="D251" i="48"/>
  <c r="C227" i="48"/>
  <c r="G219" i="48"/>
  <c r="F219" i="48"/>
  <c r="E219" i="48"/>
  <c r="D219" i="48"/>
  <c r="C219" i="48"/>
  <c r="G215" i="48"/>
  <c r="F215" i="48"/>
  <c r="E215" i="48"/>
  <c r="D215" i="48"/>
  <c r="C215" i="48"/>
  <c r="G208" i="48"/>
  <c r="F208" i="48"/>
  <c r="E208" i="48"/>
  <c r="D208" i="48"/>
  <c r="C208" i="48"/>
  <c r="G204" i="48"/>
  <c r="F204" i="48"/>
  <c r="E204" i="48"/>
  <c r="D204" i="48"/>
  <c r="C204" i="48"/>
  <c r="G196" i="48"/>
  <c r="G220" i="48"/>
  <c r="F196" i="48"/>
  <c r="F220" i="48"/>
  <c r="E196" i="48"/>
  <c r="E220" i="48"/>
  <c r="D196" i="48"/>
  <c r="D220" i="48"/>
  <c r="C196" i="48"/>
  <c r="G188" i="48"/>
  <c r="F188" i="48"/>
  <c r="E188" i="48"/>
  <c r="D188" i="48"/>
  <c r="C188" i="48"/>
  <c r="G184" i="48"/>
  <c r="F184" i="48"/>
  <c r="E184" i="48"/>
  <c r="D184" i="48"/>
  <c r="C184" i="48"/>
  <c r="G177" i="48"/>
  <c r="F177" i="48"/>
  <c r="E177" i="48"/>
  <c r="D177" i="48"/>
  <c r="C177" i="48"/>
  <c r="G173" i="48"/>
  <c r="F173" i="48"/>
  <c r="E173" i="48"/>
  <c r="D173" i="48"/>
  <c r="C173" i="48"/>
  <c r="G165" i="48"/>
  <c r="G189" i="48"/>
  <c r="F165" i="48"/>
  <c r="F189" i="48"/>
  <c r="E165" i="48"/>
  <c r="E189" i="48"/>
  <c r="D165" i="48"/>
  <c r="D189" i="48"/>
  <c r="C165" i="48"/>
  <c r="G157" i="48"/>
  <c r="F157" i="48"/>
  <c r="E157" i="48"/>
  <c r="D157" i="48"/>
  <c r="C157" i="48"/>
  <c r="G153" i="48"/>
  <c r="F153" i="48"/>
  <c r="E153" i="48"/>
  <c r="D153" i="48"/>
  <c r="C153" i="48"/>
  <c r="G147" i="48"/>
  <c r="F147" i="48"/>
  <c r="E147" i="48"/>
  <c r="D147" i="48"/>
  <c r="C147" i="48"/>
  <c r="G142" i="48"/>
  <c r="G143" i="48"/>
  <c r="G158" i="48"/>
  <c r="F142" i="48"/>
  <c r="F143" i="48"/>
  <c r="E142" i="48"/>
  <c r="E143" i="48"/>
  <c r="D142" i="48"/>
  <c r="D143" i="48"/>
  <c r="D158" i="48"/>
  <c r="C142" i="48"/>
  <c r="G135" i="48"/>
  <c r="F135" i="48"/>
  <c r="F158" i="48"/>
  <c r="E135" i="48"/>
  <c r="E158" i="48"/>
  <c r="D135" i="48"/>
  <c r="C135" i="48"/>
  <c r="G127" i="48"/>
  <c r="F127" i="48"/>
  <c r="E127" i="48"/>
  <c r="D127" i="48"/>
  <c r="C127" i="48"/>
  <c r="G123" i="48"/>
  <c r="F123" i="48"/>
  <c r="E123" i="48"/>
  <c r="D123" i="48"/>
  <c r="C123" i="48"/>
  <c r="G116" i="48"/>
  <c r="F116" i="48"/>
  <c r="E116" i="48"/>
  <c r="D116" i="48"/>
  <c r="C116" i="48"/>
  <c r="G112" i="48"/>
  <c r="F112" i="48"/>
  <c r="E112" i="48"/>
  <c r="D112" i="48"/>
  <c r="C112" i="48"/>
  <c r="G104" i="48"/>
  <c r="G128" i="48"/>
  <c r="F104" i="48"/>
  <c r="F128" i="48"/>
  <c r="E104" i="48"/>
  <c r="E128" i="48"/>
  <c r="D104" i="48"/>
  <c r="D128" i="48"/>
  <c r="C104" i="48"/>
  <c r="G96" i="48"/>
  <c r="F96" i="48"/>
  <c r="E96" i="48"/>
  <c r="D96" i="48"/>
  <c r="C96" i="48"/>
  <c r="G92" i="48"/>
  <c r="F92" i="48"/>
  <c r="E92" i="48"/>
  <c r="D92" i="48"/>
  <c r="C92" i="48"/>
  <c r="G86" i="48"/>
  <c r="F86" i="48"/>
  <c r="E86" i="48"/>
  <c r="D86" i="48"/>
  <c r="C86" i="48"/>
  <c r="G82" i="48"/>
  <c r="F82" i="48"/>
  <c r="E82" i="48"/>
  <c r="D82" i="48"/>
  <c r="C82" i="48"/>
  <c r="G74" i="48"/>
  <c r="G97" i="48"/>
  <c r="F74" i="48"/>
  <c r="F97" i="48"/>
  <c r="E74" i="48"/>
  <c r="E97" i="48"/>
  <c r="D74" i="48"/>
  <c r="D97" i="48"/>
  <c r="C74" i="48"/>
  <c r="G66" i="48"/>
  <c r="F66" i="48"/>
  <c r="E66" i="48"/>
  <c r="D66" i="48"/>
  <c r="C66" i="48"/>
  <c r="G62" i="48"/>
  <c r="F62" i="48"/>
  <c r="E62" i="48"/>
  <c r="D62" i="48"/>
  <c r="C62" i="48"/>
  <c r="G55" i="48"/>
  <c r="F55" i="48"/>
  <c r="E55" i="48"/>
  <c r="D55" i="48"/>
  <c r="C55" i="48"/>
  <c r="G51" i="48"/>
  <c r="F51" i="48"/>
  <c r="E51" i="48"/>
  <c r="D51" i="48"/>
  <c r="C51" i="48"/>
  <c r="G44" i="48"/>
  <c r="G67" i="48"/>
  <c r="F44" i="48"/>
  <c r="F67" i="48"/>
  <c r="E44" i="48"/>
  <c r="E67" i="48"/>
  <c r="D44" i="48"/>
  <c r="D67" i="48"/>
  <c r="C44" i="48"/>
  <c r="G36" i="48"/>
  <c r="F36" i="48"/>
  <c r="E36" i="48"/>
  <c r="D36" i="48"/>
  <c r="C36" i="48"/>
  <c r="G32" i="48"/>
  <c r="F32" i="48"/>
  <c r="E32" i="48"/>
  <c r="D32" i="48"/>
  <c r="C32" i="48"/>
  <c r="G25" i="48"/>
  <c r="F25" i="48"/>
  <c r="E25" i="48"/>
  <c r="D25" i="48"/>
  <c r="C25" i="48"/>
  <c r="G21" i="48"/>
  <c r="F21" i="48"/>
  <c r="E21" i="48"/>
  <c r="D21" i="48"/>
  <c r="C21" i="48"/>
  <c r="G14" i="48"/>
  <c r="G37" i="48"/>
  <c r="F14" i="48"/>
  <c r="F37" i="48"/>
  <c r="E14" i="48"/>
  <c r="E37" i="48"/>
  <c r="D14" i="48"/>
  <c r="D37" i="48"/>
  <c r="C14" i="48"/>
</calcChain>
</file>

<file path=xl/sharedStrings.xml><?xml version="1.0" encoding="utf-8"?>
<sst xmlns="http://schemas.openxmlformats.org/spreadsheetml/2006/main" count="526" uniqueCount="161">
  <si>
    <t>Наименование</t>
  </si>
  <si>
    <t>Выход</t>
  </si>
  <si>
    <t>Белки</t>
  </si>
  <si>
    <t>Жиры</t>
  </si>
  <si>
    <t>Углеводы</t>
  </si>
  <si>
    <t>Энергетическая ценность</t>
  </si>
  <si>
    <t>№ рецептуры</t>
  </si>
  <si>
    <t>п/п</t>
  </si>
  <si>
    <t>г</t>
  </si>
  <si>
    <t>ккал</t>
  </si>
  <si>
    <t>День 1</t>
  </si>
  <si>
    <t>Завтрак</t>
  </si>
  <si>
    <t>Итого:</t>
  </si>
  <si>
    <t>Обед</t>
  </si>
  <si>
    <t>Полдник</t>
  </si>
  <si>
    <t>Сб.2015г. №410</t>
  </si>
  <si>
    <t>День 2</t>
  </si>
  <si>
    <t>Котлета рыбная</t>
  </si>
  <si>
    <t>Сб.2015г. №234</t>
  </si>
  <si>
    <t>Пюре картофельное</t>
  </si>
  <si>
    <t>Сб.2015г. №312</t>
  </si>
  <si>
    <t xml:space="preserve">День 3 </t>
  </si>
  <si>
    <t>Рис припущенный</t>
  </si>
  <si>
    <t>Сб.2015г. №305</t>
  </si>
  <si>
    <t xml:space="preserve">День 4 </t>
  </si>
  <si>
    <t>Чай с лимоном</t>
  </si>
  <si>
    <t>Сб.2015г. №377</t>
  </si>
  <si>
    <t>Булочка Дорожная</t>
  </si>
  <si>
    <t>Сб.2015г. №425</t>
  </si>
  <si>
    <t xml:space="preserve">День 5 </t>
  </si>
  <si>
    <t>Каша вязкая молочная из пшенной крупы с маслом сливочным</t>
  </si>
  <si>
    <t>Сб.2015г. №406</t>
  </si>
  <si>
    <t xml:space="preserve">День 6 </t>
  </si>
  <si>
    <t>Каша гречневая вязкая</t>
  </si>
  <si>
    <t xml:space="preserve">День 7 </t>
  </si>
  <si>
    <t xml:space="preserve">День 8 </t>
  </si>
  <si>
    <t>Булочка Домашняя</t>
  </si>
  <si>
    <t>Сб.2015г. №424</t>
  </si>
  <si>
    <t>Плов из мяса птицы</t>
  </si>
  <si>
    <t>Ужин</t>
  </si>
  <si>
    <t>Биточек куриный Солнышко</t>
  </si>
  <si>
    <t>Сб.2005г. №53</t>
  </si>
  <si>
    <t>Сб.1996г. №591</t>
  </si>
  <si>
    <t>Булочка Веснушка</t>
  </si>
  <si>
    <t>Сб.2015г. №429</t>
  </si>
  <si>
    <t>200/5</t>
  </si>
  <si>
    <t>Бигус Школьный с сосисками</t>
  </si>
  <si>
    <t>Сб.2005г.  №49</t>
  </si>
  <si>
    <t>Пирожок с картофелем</t>
  </si>
  <si>
    <t xml:space="preserve">День 9 </t>
  </si>
  <si>
    <t xml:space="preserve">День 10 </t>
  </si>
  <si>
    <t>Сб.2015г.№302</t>
  </si>
  <si>
    <t>Кисель плодово-ягодный</t>
  </si>
  <si>
    <t xml:space="preserve">Примерное 2-х недельное меню </t>
  </si>
  <si>
    <t>№</t>
  </si>
  <si>
    <t>При разработки данного меню были использованы рецептуры следующих сборников: Сборник 2015г. Тутельян В.А сборник рецептур на продукцию для обучающихся во всех образовательных учреждениях. Сборник 2005г. Министерство экономического развития Челябинской области . Сборник рецептур блюд и кулинарных изделий для предприятия общественного питания, обслуживающих учащихся образовательных учреждений Челябинской области, предназначен для организаторов школьного питания. В сборнике представлены: методические рекомендациипо организации  питания учащихся образовательных учреждений, примерные рационы питания по возрастным группам и технико-технологические карты на кулинарные блюда и изделия. Сборник 2016г. Тутельян В.А. Сборник рецептур на продукцию для питания детей в дошкольных образовательных организациях.</t>
  </si>
  <si>
    <t>При приготовлении блюд и изделий используется йодированная соль</t>
  </si>
  <si>
    <t>В исключительных случаях, при отсутствии необходимых пищевых продуктов, допускается их замена другими продуктами, равноценными по химическому составу (пищевой ценности) в соответствии с таблицей замены пищевых продуктов (Приложение №  11 к СанПиН 2.3/2.4.3590-20)</t>
  </si>
  <si>
    <t xml:space="preserve">    для обучающихся общеобразовательных учреждений</t>
  </si>
  <si>
    <t>Итого за день:</t>
  </si>
  <si>
    <t>бесплатного горячего питания (завтрак, обед, полдник, ужин, 2-ой ужин)</t>
  </si>
  <si>
    <t>2-ой ужин</t>
  </si>
  <si>
    <t>Картофель тушенный по-домашнему</t>
  </si>
  <si>
    <t>Сб.2005г. №27</t>
  </si>
  <si>
    <t>Макаронные изделия отварные с сыром</t>
  </si>
  <si>
    <t>Сб.2015г. №204</t>
  </si>
  <si>
    <t>Каша гречневая рассыпчатая</t>
  </si>
  <si>
    <r>
      <rPr>
        <sz val="10"/>
        <rFont val="Times New Roman"/>
        <family val="1"/>
      </rPr>
      <t>Масло сливочное (порциями)</t>
    </r>
  </si>
  <si>
    <r>
      <rPr>
        <sz val="10"/>
        <rFont val="Times New Roman"/>
        <family val="1"/>
      </rPr>
      <t>Сб.2015г №14</t>
    </r>
  </si>
  <si>
    <r>
      <rPr>
        <sz val="10"/>
        <rFont val="Times New Roman"/>
        <family val="1"/>
      </rPr>
      <t>Сб.2005г №37</t>
    </r>
  </si>
  <si>
    <r>
      <rPr>
        <sz val="10"/>
        <rFont val="Times New Roman"/>
        <family val="1"/>
      </rPr>
      <t>Чай с сахаром</t>
    </r>
  </si>
  <si>
    <r>
      <rPr>
        <sz val="10"/>
        <rFont val="Times New Roman"/>
        <family val="1"/>
      </rPr>
      <t>Сб.2015г. №376</t>
    </r>
  </si>
  <si>
    <r>
      <rPr>
        <sz val="10"/>
        <rFont val="Times New Roman"/>
        <family val="1"/>
      </rPr>
      <t>Хлеб из муки пшеничной</t>
    </r>
  </si>
  <si>
    <r>
      <rPr>
        <b/>
        <sz val="10"/>
        <rFont val="Times New Roman"/>
        <family val="1"/>
      </rPr>
      <t>Итого:</t>
    </r>
  </si>
  <si>
    <t>Щи из свежей капусты с картофелем со сметаной, мясом птицы</t>
  </si>
  <si>
    <r>
      <rPr>
        <sz val="10"/>
        <rFont val="Times New Roman"/>
        <family val="1"/>
      </rPr>
      <t>Сб.2015г. №88</t>
    </r>
  </si>
  <si>
    <r>
      <rPr>
        <sz val="10"/>
        <rFont val="Times New Roman"/>
        <family val="1"/>
      </rPr>
      <t>Сб.2015г. №291</t>
    </r>
  </si>
  <si>
    <r>
      <rPr>
        <sz val="10"/>
        <rFont val="Times New Roman"/>
        <family val="1"/>
      </rPr>
      <t>Компот из смеси сухофруктов</t>
    </r>
  </si>
  <si>
    <r>
      <rPr>
        <sz val="10"/>
        <rFont val="Times New Roman"/>
        <family val="1"/>
      </rPr>
      <t>Сб.2015г. №349</t>
    </r>
  </si>
  <si>
    <r>
      <rPr>
        <sz val="10"/>
        <rFont val="Times New Roman"/>
        <family val="1"/>
      </rPr>
      <t>Хлеб ржано-пшеничный</t>
    </r>
  </si>
  <si>
    <r>
      <rPr>
        <sz val="10"/>
        <rFont val="Times New Roman"/>
        <family val="1"/>
      </rPr>
      <t>Сыр (порциями)</t>
    </r>
  </si>
  <si>
    <r>
      <rPr>
        <sz val="10"/>
        <rFont val="Times New Roman"/>
        <family val="1"/>
      </rPr>
      <t>Сб.2015г №15</t>
    </r>
  </si>
  <si>
    <r>
      <rPr>
        <sz val="10"/>
        <rFont val="Times New Roman"/>
        <family val="1"/>
      </rPr>
      <t>Каша вязкая молочная из риса с маслом
сливочным</t>
    </r>
  </si>
  <si>
    <r>
      <rPr>
        <sz val="10"/>
        <rFont val="Times New Roman"/>
        <family val="1"/>
      </rPr>
      <t>Сб.2015г №174</t>
    </r>
  </si>
  <si>
    <r>
      <rPr>
        <sz val="10"/>
        <rFont val="Times New Roman"/>
        <family val="1"/>
      </rPr>
      <t>Сб.2015г. №113</t>
    </r>
  </si>
  <si>
    <t xml:space="preserve">Жаркое по-домашнему с мясом птицы
</t>
  </si>
  <si>
    <r>
      <rPr>
        <sz val="10"/>
        <rFont val="Times New Roman"/>
        <family val="1"/>
      </rPr>
      <t>Сб.2015г. №259</t>
    </r>
  </si>
  <si>
    <r>
      <rPr>
        <sz val="10"/>
        <rFont val="Times New Roman"/>
        <family val="1"/>
      </rPr>
      <t>Кисель плодово-ягодный</t>
    </r>
  </si>
  <si>
    <r>
      <rPr>
        <sz val="10"/>
        <rFont val="Times New Roman"/>
        <family val="1"/>
      </rPr>
      <t>Сб.2017г. №883</t>
    </r>
  </si>
  <si>
    <r>
      <rPr>
        <sz val="10"/>
        <rFont val="Times New Roman"/>
        <family val="1"/>
      </rPr>
      <t>Сб.2015г. №173</t>
    </r>
  </si>
  <si>
    <r>
      <rPr>
        <sz val="10"/>
        <rFont val="Times New Roman"/>
        <family val="1"/>
      </rPr>
      <t>Сб.2015г. №96</t>
    </r>
  </si>
  <si>
    <r>
      <rPr>
        <sz val="10"/>
        <rFont val="Times New Roman"/>
        <family val="1"/>
      </rPr>
      <t>Котлета рыбная с соусом</t>
    </r>
  </si>
  <si>
    <r>
      <rPr>
        <sz val="10"/>
        <rFont val="Times New Roman"/>
        <family val="1"/>
      </rPr>
      <t>90/20</t>
    </r>
  </si>
  <si>
    <r>
      <rPr>
        <sz val="10"/>
        <rFont val="Times New Roman"/>
        <family val="1"/>
      </rPr>
      <t>Сб.2015г. №234</t>
    </r>
  </si>
  <si>
    <t>Рис отварной</t>
  </si>
  <si>
    <t>Сб.2015г. №304</t>
  </si>
  <si>
    <r>
      <rPr>
        <sz val="10"/>
        <rFont val="Times New Roman"/>
        <family val="1"/>
      </rPr>
      <t>Напиток "Лимонад"(с лимоном)</t>
    </r>
  </si>
  <si>
    <r>
      <rPr>
        <sz val="10"/>
        <rFont val="Times New Roman"/>
        <family val="1"/>
      </rPr>
      <t>Сб.2015г. №174</t>
    </r>
  </si>
  <si>
    <r>
      <rPr>
        <sz val="10"/>
        <rFont val="Times New Roman"/>
        <family val="1"/>
      </rPr>
      <t>Чай с молоком</t>
    </r>
  </si>
  <si>
    <r>
      <rPr>
        <sz val="10"/>
        <rFont val="Times New Roman"/>
        <family val="1"/>
      </rPr>
      <t>Сб.2015г. №378</t>
    </r>
  </si>
  <si>
    <r>
      <rPr>
        <sz val="10"/>
        <rFont val="Times New Roman"/>
        <family val="1"/>
      </rPr>
      <t>Суп картофельный с бобовыми</t>
    </r>
  </si>
  <si>
    <r>
      <rPr>
        <sz val="10"/>
        <rFont val="Times New Roman"/>
        <family val="1"/>
      </rPr>
      <t>Сб.2015г. №102</t>
    </r>
  </si>
  <si>
    <r>
      <rPr>
        <sz val="10"/>
        <rFont val="Times New Roman"/>
        <family val="1"/>
      </rPr>
      <t>Тефтели (2-ой вариант) в соусе</t>
    </r>
  </si>
  <si>
    <r>
      <rPr>
        <sz val="10"/>
        <rFont val="Times New Roman"/>
        <family val="1"/>
      </rPr>
      <t>60/50</t>
    </r>
  </si>
  <si>
    <r>
      <rPr>
        <sz val="10"/>
        <rFont val="Times New Roman"/>
        <family val="1"/>
      </rPr>
      <t>Сб.2015г. №279</t>
    </r>
  </si>
  <si>
    <r>
      <rPr>
        <sz val="10"/>
        <rFont val="Times New Roman"/>
        <family val="1"/>
      </rPr>
      <t>Макаронные изделия отварные</t>
    </r>
  </si>
  <si>
    <r>
      <rPr>
        <sz val="10"/>
        <rFont val="Times New Roman"/>
        <family val="1"/>
      </rPr>
      <t>Сб.2015г. №202</t>
    </r>
  </si>
  <si>
    <r>
      <rPr>
        <sz val="10"/>
        <rFont val="Times New Roman"/>
        <family val="1"/>
      </rPr>
      <t>Сб.2015г. №181</t>
    </r>
  </si>
  <si>
    <t>Суп лапша-домашняя с мясом птицы</t>
  </si>
  <si>
    <r>
      <rPr>
        <sz val="10"/>
        <rFont val="Times New Roman"/>
        <family val="1"/>
      </rPr>
      <t>200/20</t>
    </r>
  </si>
  <si>
    <r>
      <rPr>
        <sz val="10"/>
        <rFont val="Times New Roman"/>
        <family val="1"/>
      </rPr>
      <t>Сб.2015г. №175</t>
    </r>
  </si>
  <si>
    <r>
      <rPr>
        <sz val="10"/>
        <rFont val="Times New Roman"/>
        <family val="1"/>
      </rPr>
      <t>Чай с лимоном</t>
    </r>
  </si>
  <si>
    <r>
      <rPr>
        <sz val="10"/>
        <rFont val="Times New Roman"/>
        <family val="1"/>
      </rPr>
      <t>Сб.2015г. №377</t>
    </r>
  </si>
  <si>
    <t>Суп из овощей с мясом птицы со сметаной</t>
  </si>
  <si>
    <r>
      <rPr>
        <sz val="10"/>
        <rFont val="Times New Roman"/>
        <family val="1"/>
      </rPr>
      <t>200/20/10</t>
    </r>
  </si>
  <si>
    <r>
      <rPr>
        <sz val="10"/>
        <rFont val="Times New Roman"/>
        <family val="1"/>
      </rPr>
      <t>Сб.2015г. №99</t>
    </r>
  </si>
  <si>
    <r>
      <rPr>
        <sz val="10"/>
        <rFont val="Times New Roman"/>
        <family val="1"/>
      </rPr>
      <t>Птица тушеная в соусе</t>
    </r>
  </si>
  <si>
    <r>
      <rPr>
        <sz val="10"/>
        <rFont val="Times New Roman"/>
        <family val="1"/>
      </rPr>
      <t>50/50</t>
    </r>
  </si>
  <si>
    <r>
      <rPr>
        <sz val="10"/>
        <rFont val="Times New Roman"/>
        <family val="1"/>
      </rPr>
      <t>Сб.2015г. №290</t>
    </r>
  </si>
  <si>
    <r>
      <rPr>
        <sz val="10"/>
        <rFont val="Times New Roman"/>
        <family val="1"/>
      </rPr>
      <t>Сб.2015г. №303</t>
    </r>
  </si>
  <si>
    <r>
      <rPr>
        <sz val="10"/>
        <rFont val="Times New Roman"/>
        <family val="1"/>
      </rPr>
      <t>Конт.прораб.№224</t>
    </r>
  </si>
  <si>
    <t>Борщ с капустой картофелем с мясом птицы, сметаной</t>
  </si>
  <si>
    <r>
      <rPr>
        <sz val="10"/>
        <rFont val="Times New Roman"/>
        <family val="1"/>
      </rPr>
      <t>200/5/5</t>
    </r>
  </si>
  <si>
    <r>
      <rPr>
        <sz val="10"/>
        <rFont val="Times New Roman"/>
        <family val="1"/>
      </rPr>
      <t>Сб.2015г. №82</t>
    </r>
  </si>
  <si>
    <r>
      <rPr>
        <sz val="10"/>
        <rFont val="Times New Roman"/>
        <family val="1"/>
      </rPr>
      <t>Фрикадельки в томатном соусе</t>
    </r>
  </si>
  <si>
    <r>
      <rPr>
        <sz val="10"/>
        <rFont val="Times New Roman"/>
        <family val="1"/>
      </rPr>
      <t>Сб.2015г. №297</t>
    </r>
  </si>
  <si>
    <t>Щи из свежей капусты с картофелем со сметаной</t>
  </si>
  <si>
    <r>
      <rPr>
        <sz val="10"/>
        <rFont val="Times New Roman"/>
        <family val="1"/>
      </rPr>
      <t>200/10</t>
    </r>
  </si>
  <si>
    <r>
      <rPr>
        <sz val="10"/>
        <rFont val="Times New Roman"/>
        <family val="1"/>
      </rPr>
      <t>Овощи отварные (свекла)</t>
    </r>
  </si>
  <si>
    <r>
      <rPr>
        <sz val="10"/>
        <rFont val="Times New Roman"/>
        <family val="1"/>
      </rPr>
      <t>Сб.1996 г.Таб.24</t>
    </r>
  </si>
  <si>
    <t>Суп картофельный с бобовыми с мясом птицы</t>
  </si>
  <si>
    <r>
      <rPr>
        <sz val="10"/>
        <rFont val="Times New Roman"/>
        <family val="1"/>
      </rPr>
      <t>200/15</t>
    </r>
  </si>
  <si>
    <r>
      <rPr>
        <sz val="10"/>
        <rFont val="Times New Roman"/>
        <family val="1"/>
      </rPr>
      <t>Суфле "Золотая рыбка" с маслом сливочным</t>
    </r>
  </si>
  <si>
    <r>
      <rPr>
        <sz val="10"/>
        <rFont val="Times New Roman"/>
        <family val="1"/>
      </rPr>
      <t>Сб.2005г. №47</t>
    </r>
  </si>
  <si>
    <t>Картофельное пюре</t>
  </si>
  <si>
    <r>
      <rPr>
        <sz val="10"/>
        <rFont val="Times New Roman"/>
        <family val="1"/>
      </rPr>
      <t>Суп картофельный с крупой рисовой</t>
    </r>
  </si>
  <si>
    <r>
      <rPr>
        <sz val="10"/>
        <rFont val="Times New Roman"/>
        <family val="1"/>
      </rPr>
      <t>Сб.2015г. №101</t>
    </r>
  </si>
  <si>
    <r>
      <rPr>
        <sz val="10"/>
        <rFont val="Times New Roman"/>
        <family val="1"/>
      </rPr>
      <t>Бигус "Школьный" с сосисками</t>
    </r>
  </si>
  <si>
    <r>
      <rPr>
        <sz val="10"/>
        <rFont val="Times New Roman"/>
        <family val="1"/>
      </rPr>
      <t>Сб.2005г. №49</t>
    </r>
  </si>
  <si>
    <t>220/20</t>
  </si>
  <si>
    <t>220/15</t>
  </si>
  <si>
    <r>
      <rPr>
        <b/>
        <sz val="10"/>
        <rFont val="Times New Roman"/>
        <family val="1"/>
      </rPr>
      <t>Обед</t>
    </r>
  </si>
  <si>
    <t xml:space="preserve">Каша вязкая молочная из ячневой
крупы </t>
  </si>
  <si>
    <t xml:space="preserve"> с 1 по 4 класс (7 - 11 лет) на сумму 290,00 руб. </t>
  </si>
  <si>
    <t>Каша  молочная "Здоровье" (рис,
гречка) с маслом сливочным</t>
  </si>
  <si>
    <t>210/5</t>
  </si>
  <si>
    <t>200/15</t>
  </si>
  <si>
    <t>2*30</t>
  </si>
  <si>
    <t>200/10/10</t>
  </si>
  <si>
    <t>90/200</t>
  </si>
  <si>
    <t>Каша вязкая молочная из хлопьев овсяных "Геркулес" с маслом сливочным</t>
  </si>
  <si>
    <t>Суп-лапша домашняя с мясом птицы</t>
  </si>
  <si>
    <t>Рассольник "Ленинградский" с мясом птитцы</t>
  </si>
  <si>
    <t>Контр пр.№224</t>
  </si>
  <si>
    <t>150/50/15</t>
  </si>
  <si>
    <t>Каша жидкая молочная из манной крупы с маслом сливочным</t>
  </si>
  <si>
    <t xml:space="preserve">Каша вязкая молочная из риса и пшена
"Дружба" с маслом сливочным </t>
  </si>
  <si>
    <t>200/15/7</t>
  </si>
  <si>
    <t>90/10</t>
  </si>
  <si>
    <t>Каша вязкая молочная из ячневой
крупы с маслом сливочным</t>
  </si>
  <si>
    <t>90/150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</si>
</sst>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2"/>
    </font>
    <font>
      <b/>
      <sz val="1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Alignment="1"/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1" fillId="0" borderId="0" xfId="0" applyFont="1" applyFill="1"/>
    <xf numFmtId="0" fontId="5" fillId="0" borderId="2" xfId="0" applyFont="1" applyFill="1" applyBorder="1" applyAlignment="1">
      <alignment vertical="top" wrapText="1"/>
    </xf>
    <xf numFmtId="1" fontId="11" fillId="0" borderId="9" xfId="0" applyNumberFormat="1" applyFont="1" applyFill="1" applyBorder="1" applyAlignment="1">
      <alignment horizontal="right" vertical="top" shrinkToFit="1"/>
    </xf>
    <xf numFmtId="0" fontId="6" fillId="0" borderId="10" xfId="0" applyFont="1" applyFill="1" applyBorder="1" applyAlignment="1">
      <alignment horizontal="left" vertical="top" wrapText="1"/>
    </xf>
    <xf numFmtId="1" fontId="11" fillId="0" borderId="10" xfId="0" applyNumberFormat="1" applyFont="1" applyFill="1" applyBorder="1" applyAlignment="1">
      <alignment horizontal="right" vertical="top" shrinkToFit="1"/>
    </xf>
    <xf numFmtId="0" fontId="12" fillId="0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/>
    </xf>
    <xf numFmtId="3" fontId="4" fillId="0" borderId="1" xfId="0" applyNumberFormat="1" applyFont="1" applyFill="1" applyBorder="1" applyAlignment="1">
      <alignment horizontal="left" wrapText="1"/>
    </xf>
    <xf numFmtId="3" fontId="4" fillId="0" borderId="1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0" xfId="0" applyFont="1" applyFill="1"/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6" fillId="0" borderId="0" xfId="0" applyFont="1" applyFill="1" applyAlignment="1">
      <alignment wrapText="1"/>
    </xf>
    <xf numFmtId="2" fontId="13" fillId="0" borderId="10" xfId="0" applyNumberFormat="1" applyFont="1" applyFill="1" applyBorder="1" applyAlignment="1">
      <alignment horizontal="right" vertical="top" shrinkToFit="1"/>
    </xf>
    <xf numFmtId="2" fontId="11" fillId="0" borderId="10" xfId="0" applyNumberFormat="1" applyFont="1" applyFill="1" applyBorder="1" applyAlignment="1">
      <alignment horizontal="right" vertical="top" shrinkToFit="1"/>
    </xf>
    <xf numFmtId="2" fontId="13" fillId="0" borderId="10" xfId="0" applyNumberFormat="1" applyFont="1" applyFill="1" applyBorder="1" applyAlignment="1">
      <alignment horizontal="right" vertical="center" shrinkToFit="1"/>
    </xf>
    <xf numFmtId="1" fontId="13" fillId="0" borderId="10" xfId="0" applyNumberFormat="1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top" wrapText="1"/>
    </xf>
    <xf numFmtId="1" fontId="13" fillId="0" borderId="10" xfId="0" applyNumberFormat="1" applyFont="1" applyFill="1" applyBorder="1" applyAlignment="1">
      <alignment horizontal="center" vertical="top" shrinkToFit="1"/>
    </xf>
    <xf numFmtId="1" fontId="11" fillId="0" borderId="10" xfId="0" applyNumberFormat="1" applyFont="1" applyFill="1" applyBorder="1" applyAlignment="1">
      <alignment horizontal="center" vertical="top" shrinkToFit="1"/>
    </xf>
    <xf numFmtId="0" fontId="6" fillId="0" borderId="10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top" shrinkToFit="1"/>
    </xf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2" fontId="5" fillId="0" borderId="1" xfId="0" applyNumberFormat="1" applyFont="1" applyFill="1" applyBorder="1" applyAlignment="1">
      <alignment horizontal="right" vertical="top" wrapText="1"/>
    </xf>
    <xf numFmtId="2" fontId="3" fillId="0" borderId="2" xfId="0" applyNumberFormat="1" applyFont="1" applyFill="1" applyBorder="1" applyAlignment="1">
      <alignment horizontal="right" vertical="top" wrapText="1"/>
    </xf>
    <xf numFmtId="2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right" vertical="center"/>
    </xf>
    <xf numFmtId="2" fontId="3" fillId="0" borderId="0" xfId="0" applyNumberFormat="1" applyFont="1" applyFill="1" applyBorder="1" applyAlignment="1">
      <alignment horizontal="right" vertical="top"/>
    </xf>
    <xf numFmtId="2" fontId="13" fillId="0" borderId="12" xfId="0" applyNumberFormat="1" applyFont="1" applyFill="1" applyBorder="1" applyAlignment="1">
      <alignment horizontal="right" vertical="top" shrinkToFit="1"/>
    </xf>
    <xf numFmtId="0" fontId="9" fillId="0" borderId="10" xfId="0" applyFont="1" applyFill="1" applyBorder="1" applyAlignment="1">
      <alignment horizontal="center" vertical="top" wrapText="1"/>
    </xf>
    <xf numFmtId="1" fontId="10" fillId="0" borderId="10" xfId="0" applyNumberFormat="1" applyFont="1" applyFill="1" applyBorder="1" applyAlignment="1">
      <alignment horizontal="center" vertical="top" shrinkToFi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Alignment="1"/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 wrapText="1"/>
    </xf>
    <xf numFmtId="0" fontId="12" fillId="0" borderId="9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 vertical="top" wrapText="1" indent="3"/>
    </xf>
    <xf numFmtId="0" fontId="5" fillId="0" borderId="2" xfId="0" applyFont="1" applyFill="1" applyBorder="1" applyAlignment="1">
      <alignment horizontal="left" vertical="top" wrapText="1" indent="3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31"/>
  <sheetViews>
    <sheetView tabSelected="1" zoomScaleNormal="100" workbookViewId="0">
      <selection activeCell="O22" sqref="O22"/>
    </sheetView>
  </sheetViews>
  <sheetFormatPr defaultRowHeight="13.5" customHeight="1" x14ac:dyDescent="0.2"/>
  <cols>
    <col min="1" max="1" width="4.28515625" style="41" customWidth="1"/>
    <col min="2" max="2" width="38" style="20" customWidth="1"/>
    <col min="3" max="3" width="8.42578125" style="15" customWidth="1"/>
    <col min="4" max="4" width="7.28515625" style="54" customWidth="1"/>
    <col min="5" max="5" width="8.5703125" style="54" customWidth="1"/>
    <col min="6" max="6" width="9.28515625" style="54" customWidth="1"/>
    <col min="7" max="7" width="10.28515625" style="54" customWidth="1"/>
    <col min="8" max="8" width="14.140625" style="42" customWidth="1"/>
    <col min="9" max="16384" width="9.140625" style="20"/>
  </cols>
  <sheetData>
    <row r="1" spans="1:8" ht="13.5" customHeight="1" x14ac:dyDescent="0.2">
      <c r="A1" s="80" t="s">
        <v>53</v>
      </c>
      <c r="B1" s="81"/>
      <c r="C1" s="81"/>
      <c r="D1" s="81"/>
      <c r="E1" s="81"/>
      <c r="F1" s="81"/>
      <c r="G1" s="81"/>
      <c r="H1" s="67"/>
    </row>
    <row r="2" spans="1:8" ht="13.5" customHeight="1" x14ac:dyDescent="0.2">
      <c r="A2" s="80" t="s">
        <v>60</v>
      </c>
      <c r="B2" s="81"/>
      <c r="C2" s="81"/>
      <c r="D2" s="81"/>
      <c r="E2" s="81"/>
      <c r="F2" s="81"/>
      <c r="G2" s="81"/>
      <c r="H2" s="67"/>
    </row>
    <row r="3" spans="1:8" ht="13.5" customHeight="1" x14ac:dyDescent="0.2">
      <c r="A3" s="80" t="s">
        <v>58</v>
      </c>
      <c r="B3" s="81"/>
      <c r="C3" s="81"/>
      <c r="D3" s="81"/>
      <c r="E3" s="81"/>
      <c r="F3" s="81"/>
      <c r="G3" s="81"/>
      <c r="H3" s="67"/>
    </row>
    <row r="4" spans="1:8" ht="13.5" customHeight="1" x14ac:dyDescent="0.2">
      <c r="A4" s="80" t="s">
        <v>143</v>
      </c>
      <c r="B4" s="81"/>
      <c r="C4" s="81"/>
      <c r="D4" s="81"/>
      <c r="E4" s="81"/>
      <c r="F4" s="81"/>
      <c r="G4" s="81"/>
      <c r="H4" s="67"/>
    </row>
    <row r="5" spans="1:8" ht="13.5" customHeight="1" x14ac:dyDescent="0.2">
      <c r="A5" s="19"/>
      <c r="B5" s="15"/>
      <c r="H5" s="6"/>
    </row>
    <row r="6" spans="1:8" s="21" customFormat="1" ht="40.5" customHeight="1" x14ac:dyDescent="0.2">
      <c r="A6" s="8" t="s">
        <v>54</v>
      </c>
      <c r="B6" s="82" t="s">
        <v>0</v>
      </c>
      <c r="C6" s="9" t="s">
        <v>1</v>
      </c>
      <c r="D6" s="55" t="s">
        <v>2</v>
      </c>
      <c r="E6" s="55" t="s">
        <v>3</v>
      </c>
      <c r="F6" s="55" t="s">
        <v>4</v>
      </c>
      <c r="G6" s="55" t="s">
        <v>5</v>
      </c>
      <c r="H6" s="84" t="s">
        <v>6</v>
      </c>
    </row>
    <row r="7" spans="1:8" ht="20.25" customHeight="1" thickBot="1" x14ac:dyDescent="0.25">
      <c r="A7" s="22" t="s">
        <v>7</v>
      </c>
      <c r="B7" s="83"/>
      <c r="C7" s="12" t="s">
        <v>8</v>
      </c>
      <c r="D7" s="56" t="s">
        <v>8</v>
      </c>
      <c r="E7" s="56" t="s">
        <v>8</v>
      </c>
      <c r="F7" s="56" t="s">
        <v>8</v>
      </c>
      <c r="G7" s="56" t="s">
        <v>9</v>
      </c>
      <c r="H7" s="85"/>
    </row>
    <row r="8" spans="1:8" ht="13.5" customHeight="1" thickBot="1" x14ac:dyDescent="0.25">
      <c r="A8" s="68" t="s">
        <v>10</v>
      </c>
      <c r="B8" s="69"/>
      <c r="C8" s="69"/>
      <c r="D8" s="69"/>
      <c r="E8" s="69"/>
      <c r="F8" s="69"/>
      <c r="G8" s="69"/>
      <c r="H8" s="70"/>
    </row>
    <row r="9" spans="1:8" ht="13.5" customHeight="1" thickBot="1" x14ac:dyDescent="0.25">
      <c r="A9" s="68" t="s">
        <v>11</v>
      </c>
      <c r="B9" s="69"/>
      <c r="C9" s="69"/>
      <c r="D9" s="69"/>
      <c r="E9" s="69"/>
      <c r="F9" s="69"/>
      <c r="G9" s="69"/>
      <c r="H9" s="70"/>
    </row>
    <row r="10" spans="1:8" ht="24.75" customHeight="1" x14ac:dyDescent="0.2">
      <c r="A10" s="23">
        <v>1</v>
      </c>
      <c r="B10" s="24" t="s">
        <v>67</v>
      </c>
      <c r="C10" s="48">
        <v>10</v>
      </c>
      <c r="D10" s="43">
        <v>0.2</v>
      </c>
      <c r="E10" s="43">
        <v>8</v>
      </c>
      <c r="F10" s="43">
        <v>0.2</v>
      </c>
      <c r="G10" s="63">
        <v>70</v>
      </c>
      <c r="H10" s="7" t="s">
        <v>68</v>
      </c>
    </row>
    <row r="11" spans="1:8" ht="25.5" customHeight="1" x14ac:dyDescent="0.2">
      <c r="A11" s="25">
        <v>2</v>
      </c>
      <c r="B11" s="30" t="s">
        <v>144</v>
      </c>
      <c r="C11" s="51" t="s">
        <v>145</v>
      </c>
      <c r="D11" s="43">
        <v>10.65</v>
      </c>
      <c r="E11" s="43">
        <v>11.6</v>
      </c>
      <c r="F11" s="43">
        <v>22.86</v>
      </c>
      <c r="G11" s="43">
        <v>299.25</v>
      </c>
      <c r="H11" s="27" t="s">
        <v>69</v>
      </c>
    </row>
    <row r="12" spans="1:8" ht="13.5" customHeight="1" x14ac:dyDescent="0.2">
      <c r="A12" s="23">
        <v>3</v>
      </c>
      <c r="B12" s="24" t="s">
        <v>70</v>
      </c>
      <c r="C12" s="51" t="s">
        <v>146</v>
      </c>
      <c r="D12" s="43">
        <v>0.53</v>
      </c>
      <c r="E12" s="43">
        <v>0.02</v>
      </c>
      <c r="F12" s="43">
        <v>15</v>
      </c>
      <c r="G12" s="43">
        <v>60</v>
      </c>
      <c r="H12" s="24" t="s">
        <v>71</v>
      </c>
    </row>
    <row r="13" spans="1:8" ht="13.5" customHeight="1" x14ac:dyDescent="0.2">
      <c r="A13" s="25">
        <v>4</v>
      </c>
      <c r="B13" s="24" t="s">
        <v>72</v>
      </c>
      <c r="C13" s="48" t="s">
        <v>147</v>
      </c>
      <c r="D13" s="43">
        <v>4.74</v>
      </c>
      <c r="E13" s="43">
        <v>0.6</v>
      </c>
      <c r="F13" s="43">
        <v>28.98</v>
      </c>
      <c r="G13" s="43">
        <v>140.28</v>
      </c>
      <c r="H13" s="28"/>
    </row>
    <row r="14" spans="1:8" ht="13.5" customHeight="1" x14ac:dyDescent="0.2">
      <c r="A14" s="28"/>
      <c r="B14" s="29" t="s">
        <v>73</v>
      </c>
      <c r="C14" s="49">
        <f>10+215+215+60</f>
        <v>500</v>
      </c>
      <c r="D14" s="44">
        <f>SUM(D10:D13)</f>
        <v>16.119999999999997</v>
      </c>
      <c r="E14" s="44">
        <f>SUM(E10:E13)</f>
        <v>20.220000000000002</v>
      </c>
      <c r="F14" s="44">
        <f>SUM(F10:F13)</f>
        <v>67.040000000000006</v>
      </c>
      <c r="G14" s="44">
        <f>SUM(G10:G13)</f>
        <v>569.53</v>
      </c>
      <c r="H14" s="28"/>
    </row>
    <row r="15" spans="1:8" ht="13.5" customHeight="1" x14ac:dyDescent="0.2">
      <c r="A15" s="71" t="s">
        <v>141</v>
      </c>
      <c r="B15" s="72"/>
      <c r="C15" s="72"/>
      <c r="D15" s="72"/>
      <c r="E15" s="72"/>
      <c r="F15" s="72"/>
      <c r="G15" s="72"/>
      <c r="H15" s="73"/>
    </row>
    <row r="16" spans="1:8" ht="28.5" customHeight="1" x14ac:dyDescent="0.2">
      <c r="A16" s="25">
        <v>1</v>
      </c>
      <c r="B16" s="30" t="s">
        <v>74</v>
      </c>
      <c r="C16" s="51" t="s">
        <v>148</v>
      </c>
      <c r="D16" s="43">
        <v>4.71</v>
      </c>
      <c r="E16" s="43">
        <v>3.56</v>
      </c>
      <c r="F16" s="43">
        <v>36.26</v>
      </c>
      <c r="G16" s="43">
        <v>195.92</v>
      </c>
      <c r="H16" s="24" t="s">
        <v>75</v>
      </c>
    </row>
    <row r="17" spans="1:8" ht="15.75" customHeight="1" x14ac:dyDescent="0.2">
      <c r="A17" s="25">
        <v>2</v>
      </c>
      <c r="B17" s="30" t="s">
        <v>38</v>
      </c>
      <c r="C17" s="51" t="s">
        <v>149</v>
      </c>
      <c r="D17" s="43">
        <v>22.56</v>
      </c>
      <c r="E17" s="43">
        <v>21.69</v>
      </c>
      <c r="F17" s="43">
        <v>57.66</v>
      </c>
      <c r="G17" s="43">
        <v>516.13</v>
      </c>
      <c r="H17" s="24" t="s">
        <v>76</v>
      </c>
    </row>
    <row r="18" spans="1:8" ht="13.5" customHeight="1" x14ac:dyDescent="0.2">
      <c r="A18" s="25">
        <v>3</v>
      </c>
      <c r="B18" s="24" t="s">
        <v>77</v>
      </c>
      <c r="C18" s="48">
        <v>200</v>
      </c>
      <c r="D18" s="43">
        <v>1.1599999999999999</v>
      </c>
      <c r="E18" s="43">
        <v>0.3</v>
      </c>
      <c r="F18" s="43">
        <v>47.26</v>
      </c>
      <c r="G18" s="43">
        <v>196.38</v>
      </c>
      <c r="H18" s="24" t="s">
        <v>78</v>
      </c>
    </row>
    <row r="19" spans="1:8" ht="13.5" customHeight="1" x14ac:dyDescent="0.2">
      <c r="A19" s="25">
        <v>4</v>
      </c>
      <c r="B19" s="24" t="s">
        <v>72</v>
      </c>
      <c r="C19" s="48">
        <v>30</v>
      </c>
      <c r="D19" s="43">
        <v>2.37</v>
      </c>
      <c r="E19" s="43">
        <v>0.3</v>
      </c>
      <c r="F19" s="43">
        <v>14.49</v>
      </c>
      <c r="G19" s="43">
        <v>72.599999999999994</v>
      </c>
      <c r="H19" s="28"/>
    </row>
    <row r="20" spans="1:8" ht="13.5" customHeight="1" x14ac:dyDescent="0.2">
      <c r="A20" s="25">
        <v>5</v>
      </c>
      <c r="B20" s="24" t="s">
        <v>79</v>
      </c>
      <c r="C20" s="48">
        <v>30</v>
      </c>
      <c r="D20" s="43">
        <v>2</v>
      </c>
      <c r="E20" s="43">
        <v>0.33</v>
      </c>
      <c r="F20" s="43">
        <v>14.82</v>
      </c>
      <c r="G20" s="43">
        <v>68.97</v>
      </c>
      <c r="H20" s="28"/>
    </row>
    <row r="21" spans="1:8" ht="13.5" customHeight="1" thickBot="1" x14ac:dyDescent="0.25">
      <c r="A21" s="28"/>
      <c r="B21" s="29" t="s">
        <v>73</v>
      </c>
      <c r="C21" s="49">
        <f>200+10+10+290+200+30+30</f>
        <v>770</v>
      </c>
      <c r="D21" s="44">
        <f>SUM(D16:D20)</f>
        <v>32.799999999999997</v>
      </c>
      <c r="E21" s="44">
        <f>SUM(E16:E20)</f>
        <v>26.18</v>
      </c>
      <c r="F21" s="44">
        <f>SUM(F16:F20)</f>
        <v>170.48999999999998</v>
      </c>
      <c r="G21" s="44">
        <f>SUM(G16:G20)</f>
        <v>1050</v>
      </c>
      <c r="H21" s="28"/>
    </row>
    <row r="22" spans="1:8" ht="13.5" customHeight="1" thickBot="1" x14ac:dyDescent="0.25">
      <c r="A22" s="77" t="s">
        <v>14</v>
      </c>
      <c r="B22" s="78"/>
      <c r="C22" s="78"/>
      <c r="D22" s="78"/>
      <c r="E22" s="78"/>
      <c r="F22" s="78"/>
      <c r="G22" s="78"/>
      <c r="H22" s="79"/>
    </row>
    <row r="23" spans="1:8" ht="13.5" customHeight="1" x14ac:dyDescent="0.2">
      <c r="A23" s="31">
        <v>1</v>
      </c>
      <c r="B23" s="1" t="s">
        <v>27</v>
      </c>
      <c r="C23" s="2">
        <v>100</v>
      </c>
      <c r="D23" s="57">
        <v>5.09</v>
      </c>
      <c r="E23" s="57">
        <v>10.47</v>
      </c>
      <c r="F23" s="57">
        <v>31.61</v>
      </c>
      <c r="G23" s="57">
        <v>240.75</v>
      </c>
      <c r="H23" s="32" t="s">
        <v>28</v>
      </c>
    </row>
    <row r="24" spans="1:8" ht="13.5" customHeight="1" x14ac:dyDescent="0.2">
      <c r="A24" s="8">
        <v>2</v>
      </c>
      <c r="B24" s="24" t="s">
        <v>70</v>
      </c>
      <c r="C24" s="51" t="s">
        <v>146</v>
      </c>
      <c r="D24" s="43">
        <v>0.53</v>
      </c>
      <c r="E24" s="43">
        <v>0.02</v>
      </c>
      <c r="F24" s="43">
        <v>15</v>
      </c>
      <c r="G24" s="43">
        <v>60</v>
      </c>
      <c r="H24" s="24" t="s">
        <v>71</v>
      </c>
    </row>
    <row r="25" spans="1:8" ht="13.5" customHeight="1" thickBot="1" x14ac:dyDescent="0.25">
      <c r="A25" s="3"/>
      <c r="B25" s="8" t="s">
        <v>12</v>
      </c>
      <c r="C25" s="13">
        <f>100+215</f>
        <v>315</v>
      </c>
      <c r="D25" s="58">
        <f>D23+D24</f>
        <v>5.62</v>
      </c>
      <c r="E25" s="58">
        <f>E23+E24</f>
        <v>10.49</v>
      </c>
      <c r="F25" s="58">
        <f>F23+F24</f>
        <v>46.61</v>
      </c>
      <c r="G25" s="58">
        <f>G23+G24</f>
        <v>300.75</v>
      </c>
      <c r="H25" s="14"/>
    </row>
    <row r="26" spans="1:8" ht="13.5" customHeight="1" thickBot="1" x14ac:dyDescent="0.25">
      <c r="A26" s="68" t="s">
        <v>39</v>
      </c>
      <c r="B26" s="69"/>
      <c r="C26" s="69"/>
      <c r="D26" s="69"/>
      <c r="E26" s="69"/>
      <c r="F26" s="69"/>
      <c r="G26" s="69"/>
      <c r="H26" s="70"/>
    </row>
    <row r="27" spans="1:8" ht="13.5" customHeight="1" x14ac:dyDescent="0.2">
      <c r="A27" s="3">
        <v>1</v>
      </c>
      <c r="B27" s="1" t="s">
        <v>17</v>
      </c>
      <c r="C27" s="2">
        <v>90</v>
      </c>
      <c r="D27" s="57">
        <v>6.88</v>
      </c>
      <c r="E27" s="57">
        <v>5.6</v>
      </c>
      <c r="F27" s="57">
        <v>9.61</v>
      </c>
      <c r="G27" s="57">
        <v>116</v>
      </c>
      <c r="H27" s="1" t="s">
        <v>18</v>
      </c>
    </row>
    <row r="28" spans="1:8" ht="13.5" customHeight="1" x14ac:dyDescent="0.2">
      <c r="A28" s="8">
        <v>2</v>
      </c>
      <c r="B28" s="1" t="s">
        <v>33</v>
      </c>
      <c r="C28" s="2">
        <v>150</v>
      </c>
      <c r="D28" s="57">
        <v>8.6300000000000008</v>
      </c>
      <c r="E28" s="57">
        <v>6.09</v>
      </c>
      <c r="F28" s="57">
        <v>38.64</v>
      </c>
      <c r="G28" s="57">
        <v>243.75</v>
      </c>
      <c r="H28" s="1" t="s">
        <v>51</v>
      </c>
    </row>
    <row r="29" spans="1:8" ht="13.5" customHeight="1" x14ac:dyDescent="0.2">
      <c r="A29" s="8">
        <v>3</v>
      </c>
      <c r="B29" s="1" t="s">
        <v>52</v>
      </c>
      <c r="C29" s="2">
        <v>200</v>
      </c>
      <c r="D29" s="57">
        <v>0</v>
      </c>
      <c r="E29" s="57">
        <v>0</v>
      </c>
      <c r="F29" s="57">
        <v>15.3</v>
      </c>
      <c r="G29" s="57">
        <v>59</v>
      </c>
      <c r="H29" s="7" t="s">
        <v>42</v>
      </c>
    </row>
    <row r="30" spans="1:8" ht="13.5" customHeight="1" x14ac:dyDescent="0.2">
      <c r="A30" s="8">
        <v>4</v>
      </c>
      <c r="B30" s="24" t="s">
        <v>72</v>
      </c>
      <c r="C30" s="48">
        <v>30</v>
      </c>
      <c r="D30" s="43">
        <v>2.37</v>
      </c>
      <c r="E30" s="43">
        <v>0.3</v>
      </c>
      <c r="F30" s="43">
        <v>14.49</v>
      </c>
      <c r="G30" s="43">
        <v>72.599999999999994</v>
      </c>
      <c r="H30" s="28"/>
    </row>
    <row r="31" spans="1:8" ht="13.5" customHeight="1" x14ac:dyDescent="0.2">
      <c r="A31" s="8">
        <v>5</v>
      </c>
      <c r="B31" s="24" t="s">
        <v>79</v>
      </c>
      <c r="C31" s="48">
        <v>30</v>
      </c>
      <c r="D31" s="43">
        <v>2</v>
      </c>
      <c r="E31" s="43">
        <v>0.33</v>
      </c>
      <c r="F31" s="43">
        <v>14.82</v>
      </c>
      <c r="G31" s="43">
        <v>68.97</v>
      </c>
      <c r="H31" s="28"/>
    </row>
    <row r="32" spans="1:8" ht="13.5" customHeight="1" thickBot="1" x14ac:dyDescent="0.25">
      <c r="A32" s="3"/>
      <c r="B32" s="8" t="s">
        <v>12</v>
      </c>
      <c r="C32" s="9">
        <f>SUM(C27:C31)</f>
        <v>500</v>
      </c>
      <c r="D32" s="58">
        <f>D27+D28+D29+D30+D31</f>
        <v>19.880000000000003</v>
      </c>
      <c r="E32" s="58">
        <f>E27+E28+E29+E30+E31</f>
        <v>12.32</v>
      </c>
      <c r="F32" s="58">
        <f>F27+F28+F29+F30+F31</f>
        <v>92.859999999999985</v>
      </c>
      <c r="G32" s="58">
        <f>G27+G28+G29+G30+G31</f>
        <v>560.32000000000005</v>
      </c>
      <c r="H32" s="2"/>
    </row>
    <row r="33" spans="1:8" ht="13.5" customHeight="1" thickBot="1" x14ac:dyDescent="0.25">
      <c r="A33" s="68" t="s">
        <v>61</v>
      </c>
      <c r="B33" s="69"/>
      <c r="C33" s="69"/>
      <c r="D33" s="69"/>
      <c r="E33" s="69"/>
      <c r="F33" s="69"/>
      <c r="G33" s="69"/>
      <c r="H33" s="70"/>
    </row>
    <row r="34" spans="1:8" ht="13.5" customHeight="1" x14ac:dyDescent="0.2">
      <c r="A34" s="3">
        <v>1</v>
      </c>
      <c r="B34" s="1" t="s">
        <v>43</v>
      </c>
      <c r="C34" s="2">
        <v>50</v>
      </c>
      <c r="D34" s="57">
        <v>5.85</v>
      </c>
      <c r="E34" s="57">
        <v>4.59</v>
      </c>
      <c r="F34" s="57">
        <v>35.85</v>
      </c>
      <c r="G34" s="57">
        <v>208.5</v>
      </c>
      <c r="H34" s="33" t="s">
        <v>44</v>
      </c>
    </row>
    <row r="35" spans="1:8" ht="13.5" customHeight="1" x14ac:dyDescent="0.2">
      <c r="A35" s="8">
        <v>2</v>
      </c>
      <c r="B35" s="24" t="s">
        <v>70</v>
      </c>
      <c r="C35" s="51" t="s">
        <v>146</v>
      </c>
      <c r="D35" s="43">
        <v>0.53</v>
      </c>
      <c r="E35" s="43">
        <v>0.02</v>
      </c>
      <c r="F35" s="43">
        <v>15</v>
      </c>
      <c r="G35" s="43">
        <v>60</v>
      </c>
      <c r="H35" s="24" t="s">
        <v>71</v>
      </c>
    </row>
    <row r="36" spans="1:8" ht="13.5" customHeight="1" x14ac:dyDescent="0.2">
      <c r="A36" s="3"/>
      <c r="B36" s="8" t="s">
        <v>12</v>
      </c>
      <c r="C36" s="13">
        <f>50+215</f>
        <v>265</v>
      </c>
      <c r="D36" s="58">
        <f>D34+D35</f>
        <v>6.38</v>
      </c>
      <c r="E36" s="58">
        <f>E34+E35</f>
        <v>4.6099999999999994</v>
      </c>
      <c r="F36" s="58">
        <f>F34+F35</f>
        <v>50.85</v>
      </c>
      <c r="G36" s="58">
        <f>G34+G35</f>
        <v>268.5</v>
      </c>
      <c r="H36" s="14"/>
    </row>
    <row r="37" spans="1:8" ht="13.5" customHeight="1" thickBot="1" x14ac:dyDescent="0.25">
      <c r="A37" s="34"/>
      <c r="B37" s="22" t="s">
        <v>59</v>
      </c>
      <c r="C37" s="35"/>
      <c r="D37" s="59">
        <f>D14+D21+D25+D32+D36</f>
        <v>80.799999999999983</v>
      </c>
      <c r="E37" s="59">
        <f>E14+E21+E25+E32+E36</f>
        <v>73.820000000000007</v>
      </c>
      <c r="F37" s="59">
        <f>F14+F21+F25+F32+F36</f>
        <v>427.85</v>
      </c>
      <c r="G37" s="59">
        <f>G14+G21+G25+G32+G36</f>
        <v>2749.1</v>
      </c>
      <c r="H37" s="35"/>
    </row>
    <row r="38" spans="1:8" ht="13.5" customHeight="1" thickBot="1" x14ac:dyDescent="0.25">
      <c r="A38" s="68" t="s">
        <v>16</v>
      </c>
      <c r="B38" s="69"/>
      <c r="C38" s="69"/>
      <c r="D38" s="69"/>
      <c r="E38" s="69"/>
      <c r="F38" s="69"/>
      <c r="G38" s="69"/>
      <c r="H38" s="70"/>
    </row>
    <row r="39" spans="1:8" ht="13.5" customHeight="1" thickBot="1" x14ac:dyDescent="0.25">
      <c r="A39" s="68" t="s">
        <v>11</v>
      </c>
      <c r="B39" s="69"/>
      <c r="C39" s="69"/>
      <c r="D39" s="69"/>
      <c r="E39" s="69"/>
      <c r="F39" s="69"/>
      <c r="G39" s="69"/>
      <c r="H39" s="70"/>
    </row>
    <row r="40" spans="1:8" ht="14.25" customHeight="1" x14ac:dyDescent="0.2">
      <c r="A40" s="23">
        <v>1</v>
      </c>
      <c r="B40" s="24" t="s">
        <v>80</v>
      </c>
      <c r="C40" s="48">
        <v>15</v>
      </c>
      <c r="D40" s="43">
        <v>5.33</v>
      </c>
      <c r="E40" s="43">
        <v>7.43</v>
      </c>
      <c r="F40" s="43">
        <v>0</v>
      </c>
      <c r="G40" s="43">
        <v>54</v>
      </c>
      <c r="H40" s="24" t="s">
        <v>81</v>
      </c>
    </row>
    <row r="41" spans="1:8" ht="26.25" customHeight="1" x14ac:dyDescent="0.2">
      <c r="A41" s="25">
        <v>2</v>
      </c>
      <c r="B41" s="26" t="s">
        <v>82</v>
      </c>
      <c r="C41" s="51" t="s">
        <v>145</v>
      </c>
      <c r="D41" s="43">
        <v>6.08</v>
      </c>
      <c r="E41" s="43">
        <v>8.41</v>
      </c>
      <c r="F41" s="43">
        <v>23.56</v>
      </c>
      <c r="G41" s="43">
        <v>215.88</v>
      </c>
      <c r="H41" s="24" t="s">
        <v>83</v>
      </c>
    </row>
    <row r="42" spans="1:8" ht="13.5" customHeight="1" x14ac:dyDescent="0.2">
      <c r="A42" s="25">
        <v>3</v>
      </c>
      <c r="B42" s="24" t="s">
        <v>70</v>
      </c>
      <c r="C42" s="51" t="s">
        <v>146</v>
      </c>
      <c r="D42" s="43">
        <v>0.53</v>
      </c>
      <c r="E42" s="43">
        <v>0.02</v>
      </c>
      <c r="F42" s="43">
        <v>15</v>
      </c>
      <c r="G42" s="43">
        <v>60</v>
      </c>
      <c r="H42" s="24" t="s">
        <v>71</v>
      </c>
    </row>
    <row r="43" spans="1:8" ht="13.5" customHeight="1" x14ac:dyDescent="0.2">
      <c r="A43" s="25">
        <v>4</v>
      </c>
      <c r="B43" s="24" t="s">
        <v>72</v>
      </c>
      <c r="C43" s="48" t="s">
        <v>147</v>
      </c>
      <c r="D43" s="43">
        <v>4.74</v>
      </c>
      <c r="E43" s="43">
        <v>0.6</v>
      </c>
      <c r="F43" s="43">
        <v>28.98</v>
      </c>
      <c r="G43" s="43">
        <v>140.28</v>
      </c>
      <c r="H43" s="28"/>
    </row>
    <row r="44" spans="1:8" ht="13.5" customHeight="1" x14ac:dyDescent="0.2">
      <c r="A44" s="28"/>
      <c r="B44" s="29" t="s">
        <v>73</v>
      </c>
      <c r="C44" s="49">
        <f>15+215+215+60</f>
        <v>505</v>
      </c>
      <c r="D44" s="44">
        <f>SUM(D40:D43)</f>
        <v>16.68</v>
      </c>
      <c r="E44" s="44">
        <f>SUM(E40:E43)</f>
        <v>16.46</v>
      </c>
      <c r="F44" s="44">
        <f>SUM(F40:F43)</f>
        <v>67.540000000000006</v>
      </c>
      <c r="G44" s="44">
        <f>SUM(G40:G43)</f>
        <v>470.15999999999997</v>
      </c>
      <c r="H44" s="28"/>
    </row>
    <row r="45" spans="1:8" ht="13.5" customHeight="1" x14ac:dyDescent="0.2">
      <c r="A45" s="74" t="s">
        <v>13</v>
      </c>
      <c r="B45" s="75"/>
      <c r="C45" s="75"/>
      <c r="D45" s="75"/>
      <c r="E45" s="75"/>
      <c r="F45" s="75"/>
      <c r="G45" s="75"/>
      <c r="H45" s="76"/>
    </row>
    <row r="46" spans="1:8" ht="13.5" customHeight="1" x14ac:dyDescent="0.2">
      <c r="A46" s="25">
        <v>1</v>
      </c>
      <c r="B46" s="30" t="s">
        <v>151</v>
      </c>
      <c r="C46" s="51" t="s">
        <v>45</v>
      </c>
      <c r="D46" s="43">
        <v>2.1</v>
      </c>
      <c r="E46" s="43">
        <v>6.34</v>
      </c>
      <c r="F46" s="43">
        <v>23.53</v>
      </c>
      <c r="G46" s="43">
        <v>179.38</v>
      </c>
      <c r="H46" s="24" t="s">
        <v>84</v>
      </c>
    </row>
    <row r="47" spans="1:8" ht="17.25" customHeight="1" x14ac:dyDescent="0.2">
      <c r="A47" s="25">
        <v>2</v>
      </c>
      <c r="B47" s="30" t="s">
        <v>85</v>
      </c>
      <c r="C47" s="46">
        <v>240</v>
      </c>
      <c r="D47" s="43">
        <v>17.079999999999998</v>
      </c>
      <c r="E47" s="43">
        <v>16.760000000000002</v>
      </c>
      <c r="F47" s="43">
        <v>19.559999999999999</v>
      </c>
      <c r="G47" s="43">
        <v>366.6</v>
      </c>
      <c r="H47" s="24" t="s">
        <v>86</v>
      </c>
    </row>
    <row r="48" spans="1:8" ht="13.5" customHeight="1" x14ac:dyDescent="0.2">
      <c r="A48" s="25">
        <v>3</v>
      </c>
      <c r="B48" s="24" t="s">
        <v>87</v>
      </c>
      <c r="C48" s="48">
        <v>200</v>
      </c>
      <c r="D48" s="43">
        <v>0.02</v>
      </c>
      <c r="E48" s="43">
        <v>0.08</v>
      </c>
      <c r="F48" s="43">
        <v>29.31</v>
      </c>
      <c r="G48" s="43">
        <v>117.32</v>
      </c>
      <c r="H48" s="24" t="s">
        <v>88</v>
      </c>
    </row>
    <row r="49" spans="1:8" ht="13.5" customHeight="1" x14ac:dyDescent="0.2">
      <c r="A49" s="25">
        <v>4</v>
      </c>
      <c r="B49" s="24" t="s">
        <v>72</v>
      </c>
      <c r="C49" s="48">
        <v>30</v>
      </c>
      <c r="D49" s="43">
        <v>2.37</v>
      </c>
      <c r="E49" s="43">
        <v>0.3</v>
      </c>
      <c r="F49" s="43">
        <v>14.49</v>
      </c>
      <c r="G49" s="43">
        <v>72.599999999999994</v>
      </c>
      <c r="H49" s="28"/>
    </row>
    <row r="50" spans="1:8" ht="13.5" customHeight="1" x14ac:dyDescent="0.2">
      <c r="A50" s="25">
        <v>5</v>
      </c>
      <c r="B50" s="24" t="s">
        <v>79</v>
      </c>
      <c r="C50" s="48">
        <v>30</v>
      </c>
      <c r="D50" s="43">
        <v>2</v>
      </c>
      <c r="E50" s="43">
        <v>0.33</v>
      </c>
      <c r="F50" s="43">
        <v>14.82</v>
      </c>
      <c r="G50" s="43">
        <v>68.97</v>
      </c>
      <c r="H50" s="28"/>
    </row>
    <row r="51" spans="1:8" ht="13.5" customHeight="1" thickBot="1" x14ac:dyDescent="0.25">
      <c r="A51" s="28"/>
      <c r="B51" s="29" t="s">
        <v>73</v>
      </c>
      <c r="C51" s="49">
        <f>205+240+200+30+30</f>
        <v>705</v>
      </c>
      <c r="D51" s="44">
        <f>SUM(D46:D50)</f>
        <v>23.57</v>
      </c>
      <c r="E51" s="44">
        <f>SUM(E46:E50)</f>
        <v>23.81</v>
      </c>
      <c r="F51" s="44">
        <f>SUM(F46:F50)</f>
        <v>101.71000000000001</v>
      </c>
      <c r="G51" s="44">
        <f>SUM(G46:G50)</f>
        <v>804.87</v>
      </c>
      <c r="H51" s="28"/>
    </row>
    <row r="52" spans="1:8" ht="13.5" customHeight="1" thickBot="1" x14ac:dyDescent="0.25">
      <c r="A52" s="68" t="s">
        <v>14</v>
      </c>
      <c r="B52" s="69"/>
      <c r="C52" s="69"/>
      <c r="D52" s="69"/>
      <c r="E52" s="69"/>
      <c r="F52" s="69"/>
      <c r="G52" s="69"/>
      <c r="H52" s="70"/>
    </row>
    <row r="53" spans="1:8" ht="13.5" customHeight="1" x14ac:dyDescent="0.2">
      <c r="A53" s="3">
        <v>1</v>
      </c>
      <c r="B53" s="1" t="s">
        <v>43</v>
      </c>
      <c r="C53" s="2">
        <v>100</v>
      </c>
      <c r="D53" s="57">
        <v>5.85</v>
      </c>
      <c r="E53" s="57">
        <v>4.59</v>
      </c>
      <c r="F53" s="57">
        <v>35.85</v>
      </c>
      <c r="G53" s="57">
        <v>208.5</v>
      </c>
      <c r="H53" s="33" t="s">
        <v>44</v>
      </c>
    </row>
    <row r="54" spans="1:8" ht="13.5" customHeight="1" x14ac:dyDescent="0.2">
      <c r="A54" s="3">
        <v>2</v>
      </c>
      <c r="B54" s="1" t="s">
        <v>25</v>
      </c>
      <c r="C54" s="2" t="s">
        <v>157</v>
      </c>
      <c r="D54" s="57">
        <v>0.53</v>
      </c>
      <c r="E54" s="57">
        <v>0.02</v>
      </c>
      <c r="F54" s="57">
        <v>15.2</v>
      </c>
      <c r="G54" s="57">
        <v>81</v>
      </c>
      <c r="H54" s="11" t="s">
        <v>26</v>
      </c>
    </row>
    <row r="55" spans="1:8" ht="13.5" customHeight="1" thickBot="1" x14ac:dyDescent="0.25">
      <c r="A55" s="3"/>
      <c r="B55" s="8" t="s">
        <v>12</v>
      </c>
      <c r="C55" s="13">
        <f>100+222</f>
        <v>322</v>
      </c>
      <c r="D55" s="58">
        <f>D53+D54</f>
        <v>6.38</v>
      </c>
      <c r="E55" s="58">
        <f>E53+E54</f>
        <v>4.6099999999999994</v>
      </c>
      <c r="F55" s="58">
        <f>F53+F54</f>
        <v>51.05</v>
      </c>
      <c r="G55" s="58">
        <f>G53+G54</f>
        <v>289.5</v>
      </c>
      <c r="H55" s="14"/>
    </row>
    <row r="56" spans="1:8" ht="13.5" customHeight="1" thickBot="1" x14ac:dyDescent="0.25">
      <c r="A56" s="68" t="s">
        <v>39</v>
      </c>
      <c r="B56" s="69"/>
      <c r="C56" s="69"/>
      <c r="D56" s="69"/>
      <c r="E56" s="69"/>
      <c r="F56" s="69"/>
      <c r="G56" s="69"/>
      <c r="H56" s="70"/>
    </row>
    <row r="57" spans="1:8" ht="3" customHeight="1" x14ac:dyDescent="0.2">
      <c r="A57" s="8"/>
      <c r="B57" s="1"/>
      <c r="C57" s="2"/>
      <c r="D57" s="57"/>
      <c r="E57" s="57"/>
      <c r="F57" s="57"/>
      <c r="G57" s="57"/>
      <c r="H57" s="11"/>
    </row>
    <row r="58" spans="1:8" ht="13.5" customHeight="1" x14ac:dyDescent="0.2">
      <c r="A58" s="8">
        <v>1</v>
      </c>
      <c r="B58" s="1" t="s">
        <v>64</v>
      </c>
      <c r="C58" s="2" t="s">
        <v>139</v>
      </c>
      <c r="D58" s="57">
        <v>12.86</v>
      </c>
      <c r="E58" s="57">
        <v>15.12</v>
      </c>
      <c r="F58" s="57">
        <v>32.409999999999997</v>
      </c>
      <c r="G58" s="57">
        <v>317.68</v>
      </c>
      <c r="H58" s="11" t="s">
        <v>65</v>
      </c>
    </row>
    <row r="59" spans="1:8" ht="13.5" customHeight="1" x14ac:dyDescent="0.2">
      <c r="A59" s="8">
        <v>2</v>
      </c>
      <c r="B59" s="24" t="s">
        <v>70</v>
      </c>
      <c r="C59" s="51" t="s">
        <v>146</v>
      </c>
      <c r="D59" s="43">
        <v>0.53</v>
      </c>
      <c r="E59" s="43">
        <v>0.02</v>
      </c>
      <c r="F59" s="43">
        <v>15</v>
      </c>
      <c r="G59" s="43">
        <v>60</v>
      </c>
      <c r="H59" s="24" t="s">
        <v>71</v>
      </c>
    </row>
    <row r="60" spans="1:8" ht="13.5" customHeight="1" x14ac:dyDescent="0.2">
      <c r="A60" s="8">
        <v>3</v>
      </c>
      <c r="B60" s="24" t="s">
        <v>72</v>
      </c>
      <c r="C60" s="48">
        <v>30</v>
      </c>
      <c r="D60" s="43">
        <v>2.37</v>
      </c>
      <c r="E60" s="43">
        <v>0.3</v>
      </c>
      <c r="F60" s="43">
        <v>14.49</v>
      </c>
      <c r="G60" s="43">
        <v>72.599999999999994</v>
      </c>
      <c r="H60" s="28"/>
    </row>
    <row r="61" spans="1:8" ht="13.5" customHeight="1" x14ac:dyDescent="0.2">
      <c r="A61" s="8">
        <v>4</v>
      </c>
      <c r="B61" s="24" t="s">
        <v>79</v>
      </c>
      <c r="C61" s="48">
        <v>30</v>
      </c>
      <c r="D61" s="43">
        <v>2</v>
      </c>
      <c r="E61" s="43">
        <v>0.33</v>
      </c>
      <c r="F61" s="43">
        <v>14.82</v>
      </c>
      <c r="G61" s="43">
        <v>68.97</v>
      </c>
      <c r="H61" s="28"/>
    </row>
    <row r="62" spans="1:8" ht="13.5" customHeight="1" thickBot="1" x14ac:dyDescent="0.25">
      <c r="A62" s="3"/>
      <c r="B62" s="8" t="s">
        <v>12</v>
      </c>
      <c r="C62" s="13">
        <f>220+20+215+30+30</f>
        <v>515</v>
      </c>
      <c r="D62" s="59">
        <f>SUM(D57:D61)</f>
        <v>17.759999999999998</v>
      </c>
      <c r="E62" s="59">
        <f>SUM(E57:E61)</f>
        <v>15.77</v>
      </c>
      <c r="F62" s="59">
        <f>SUM(F57:F61)</f>
        <v>76.72</v>
      </c>
      <c r="G62" s="59">
        <f>SUM(G57:G61)</f>
        <v>519.25</v>
      </c>
      <c r="H62" s="14"/>
    </row>
    <row r="63" spans="1:8" ht="13.5" customHeight="1" thickBot="1" x14ac:dyDescent="0.25">
      <c r="A63" s="68" t="s">
        <v>61</v>
      </c>
      <c r="B63" s="69"/>
      <c r="C63" s="69"/>
      <c r="D63" s="69"/>
      <c r="E63" s="69"/>
      <c r="F63" s="69"/>
      <c r="G63" s="69"/>
      <c r="H63" s="70"/>
    </row>
    <row r="64" spans="1:8" ht="13.5" customHeight="1" x14ac:dyDescent="0.2">
      <c r="A64" s="3">
        <v>1</v>
      </c>
      <c r="B64" s="1" t="s">
        <v>27</v>
      </c>
      <c r="C64" s="2">
        <v>50</v>
      </c>
      <c r="D64" s="57">
        <v>5.09</v>
      </c>
      <c r="E64" s="57">
        <v>10.47</v>
      </c>
      <c r="F64" s="57">
        <v>31.61</v>
      </c>
      <c r="G64" s="57">
        <v>240.75</v>
      </c>
      <c r="H64" s="32" t="s">
        <v>28</v>
      </c>
    </row>
    <row r="65" spans="1:8" ht="13.5" customHeight="1" x14ac:dyDescent="0.2">
      <c r="A65" s="8">
        <v>2</v>
      </c>
      <c r="B65" s="24" t="s">
        <v>70</v>
      </c>
      <c r="C65" s="51" t="s">
        <v>146</v>
      </c>
      <c r="D65" s="43">
        <v>0.53</v>
      </c>
      <c r="E65" s="43">
        <v>0.02</v>
      </c>
      <c r="F65" s="43">
        <v>15</v>
      </c>
      <c r="G65" s="43">
        <v>60</v>
      </c>
      <c r="H65" s="24" t="s">
        <v>71</v>
      </c>
    </row>
    <row r="66" spans="1:8" ht="13.5" customHeight="1" x14ac:dyDescent="0.2">
      <c r="A66" s="3"/>
      <c r="B66" s="8" t="s">
        <v>12</v>
      </c>
      <c r="C66" s="13">
        <f>50+215</f>
        <v>265</v>
      </c>
      <c r="D66" s="59">
        <f>SUM(D64:D65)</f>
        <v>5.62</v>
      </c>
      <c r="E66" s="59">
        <f>SUM(E64:E65)</f>
        <v>10.49</v>
      </c>
      <c r="F66" s="59">
        <f>SUM(F64:F65)</f>
        <v>46.61</v>
      </c>
      <c r="G66" s="59">
        <f>SUM(G64:G65)</f>
        <v>300.75</v>
      </c>
      <c r="H66" s="14"/>
    </row>
    <row r="67" spans="1:8" ht="13.5" customHeight="1" thickBot="1" x14ac:dyDescent="0.25">
      <c r="A67" s="34"/>
      <c r="B67" s="22" t="s">
        <v>59</v>
      </c>
      <c r="C67" s="35"/>
      <c r="D67" s="59">
        <f>D44+D51+D55+D62+D66</f>
        <v>70.010000000000005</v>
      </c>
      <c r="E67" s="59">
        <f>E44+E51+E55+E62+E66</f>
        <v>71.139999999999986</v>
      </c>
      <c r="F67" s="59">
        <f>F44+F51+F55+F62+F66</f>
        <v>343.63</v>
      </c>
      <c r="G67" s="59">
        <f>G44+G51+G55+G62+G66</f>
        <v>2384.5299999999997</v>
      </c>
      <c r="H67" s="35"/>
    </row>
    <row r="68" spans="1:8" ht="13.5" customHeight="1" thickBot="1" x14ac:dyDescent="0.25">
      <c r="A68" s="68" t="s">
        <v>21</v>
      </c>
      <c r="B68" s="69"/>
      <c r="C68" s="69"/>
      <c r="D68" s="69"/>
      <c r="E68" s="69"/>
      <c r="F68" s="69"/>
      <c r="G68" s="69"/>
      <c r="H68" s="70"/>
    </row>
    <row r="69" spans="1:8" ht="13.5" customHeight="1" thickBot="1" x14ac:dyDescent="0.25">
      <c r="A69" s="68" t="s">
        <v>11</v>
      </c>
      <c r="B69" s="69"/>
      <c r="C69" s="69"/>
      <c r="D69" s="69"/>
      <c r="E69" s="69"/>
      <c r="F69" s="69"/>
      <c r="G69" s="69"/>
      <c r="H69" s="70"/>
    </row>
    <row r="70" spans="1:8" ht="18" customHeight="1" x14ac:dyDescent="0.2">
      <c r="A70" s="23">
        <v>1</v>
      </c>
      <c r="B70" s="24" t="s">
        <v>67</v>
      </c>
      <c r="C70" s="48">
        <v>10</v>
      </c>
      <c r="D70" s="43">
        <v>0.2</v>
      </c>
      <c r="E70" s="43">
        <v>8</v>
      </c>
      <c r="F70" s="43">
        <v>0.2</v>
      </c>
      <c r="G70" s="63">
        <v>70</v>
      </c>
      <c r="H70" s="7" t="s">
        <v>68</v>
      </c>
    </row>
    <row r="71" spans="1:8" ht="28.5" customHeight="1" x14ac:dyDescent="0.2">
      <c r="A71" s="25">
        <v>2</v>
      </c>
      <c r="B71" s="30" t="s">
        <v>150</v>
      </c>
      <c r="C71" s="51" t="s">
        <v>145</v>
      </c>
      <c r="D71" s="43">
        <v>14.73</v>
      </c>
      <c r="E71" s="43">
        <v>13.17</v>
      </c>
      <c r="F71" s="43">
        <v>28.67</v>
      </c>
      <c r="G71" s="43">
        <v>292.11</v>
      </c>
      <c r="H71" s="24" t="s">
        <v>89</v>
      </c>
    </row>
    <row r="72" spans="1:8" ht="13.5" customHeight="1" x14ac:dyDescent="0.2">
      <c r="A72" s="23">
        <v>3</v>
      </c>
      <c r="B72" s="24" t="s">
        <v>70</v>
      </c>
      <c r="C72" s="51" t="s">
        <v>146</v>
      </c>
      <c r="D72" s="43">
        <v>0.53</v>
      </c>
      <c r="E72" s="43">
        <v>0.02</v>
      </c>
      <c r="F72" s="43">
        <v>15</v>
      </c>
      <c r="G72" s="43">
        <v>60</v>
      </c>
      <c r="H72" s="24" t="s">
        <v>71</v>
      </c>
    </row>
    <row r="73" spans="1:8" ht="13.5" customHeight="1" x14ac:dyDescent="0.2">
      <c r="A73" s="25">
        <v>4</v>
      </c>
      <c r="B73" s="24" t="s">
        <v>72</v>
      </c>
      <c r="C73" s="48" t="s">
        <v>147</v>
      </c>
      <c r="D73" s="43">
        <v>4.74</v>
      </c>
      <c r="E73" s="43">
        <v>0.6</v>
      </c>
      <c r="F73" s="43">
        <v>28.98</v>
      </c>
      <c r="G73" s="43">
        <v>140.28</v>
      </c>
      <c r="H73" s="28"/>
    </row>
    <row r="74" spans="1:8" ht="13.5" customHeight="1" x14ac:dyDescent="0.2">
      <c r="A74" s="28"/>
      <c r="B74" s="29" t="s">
        <v>73</v>
      </c>
      <c r="C74" s="49">
        <f>10+215+215+60</f>
        <v>500</v>
      </c>
      <c r="D74" s="44">
        <f>SUM(D70:D73)</f>
        <v>20.2</v>
      </c>
      <c r="E74" s="44">
        <f>SUM(E70:E73)</f>
        <v>21.790000000000003</v>
      </c>
      <c r="F74" s="44">
        <f>SUM(F70:F73)</f>
        <v>72.850000000000009</v>
      </c>
      <c r="G74" s="44">
        <f>SUM(G70:G73)</f>
        <v>562.39</v>
      </c>
      <c r="H74" s="28"/>
    </row>
    <row r="75" spans="1:8" ht="13.5" customHeight="1" x14ac:dyDescent="0.2">
      <c r="A75" s="71" t="s">
        <v>141</v>
      </c>
      <c r="B75" s="72"/>
      <c r="C75" s="72"/>
      <c r="D75" s="72"/>
      <c r="E75" s="72"/>
      <c r="F75" s="72"/>
      <c r="G75" s="72"/>
      <c r="H75" s="73"/>
    </row>
    <row r="76" spans="1:8" ht="13.5" customHeight="1" x14ac:dyDescent="0.2">
      <c r="A76" s="25">
        <v>1</v>
      </c>
      <c r="B76" s="30" t="s">
        <v>152</v>
      </c>
      <c r="C76" s="51" t="s">
        <v>45</v>
      </c>
      <c r="D76" s="43">
        <v>1.85</v>
      </c>
      <c r="E76" s="43">
        <v>7.57</v>
      </c>
      <c r="F76" s="43">
        <v>9.82</v>
      </c>
      <c r="G76" s="43">
        <v>219.97</v>
      </c>
      <c r="H76" s="24" t="s">
        <v>90</v>
      </c>
    </row>
    <row r="77" spans="1:8" s="36" customFormat="1" ht="13.5" customHeight="1" x14ac:dyDescent="0.2">
      <c r="A77" s="25">
        <v>2</v>
      </c>
      <c r="B77" s="24" t="s">
        <v>91</v>
      </c>
      <c r="C77" s="50" t="s">
        <v>92</v>
      </c>
      <c r="D77" s="43">
        <v>12.8</v>
      </c>
      <c r="E77" s="43">
        <v>9.6300000000000008</v>
      </c>
      <c r="F77" s="43">
        <v>9.42</v>
      </c>
      <c r="G77" s="43">
        <v>175.37</v>
      </c>
      <c r="H77" s="24" t="s">
        <v>93</v>
      </c>
    </row>
    <row r="78" spans="1:8" ht="13.5" customHeight="1" x14ac:dyDescent="0.2">
      <c r="A78" s="25">
        <v>3</v>
      </c>
      <c r="B78" s="30" t="s">
        <v>94</v>
      </c>
      <c r="C78" s="48">
        <v>150</v>
      </c>
      <c r="D78" s="43">
        <v>4.08</v>
      </c>
      <c r="E78" s="43">
        <v>6.02</v>
      </c>
      <c r="F78" s="43">
        <v>40.74</v>
      </c>
      <c r="G78" s="43">
        <v>233.46</v>
      </c>
      <c r="H78" s="30" t="s">
        <v>95</v>
      </c>
    </row>
    <row r="79" spans="1:8" ht="13.5" customHeight="1" x14ac:dyDescent="0.2">
      <c r="A79" s="25">
        <v>4</v>
      </c>
      <c r="B79" s="24" t="s">
        <v>96</v>
      </c>
      <c r="C79" s="46">
        <v>200</v>
      </c>
      <c r="D79" s="43">
        <v>0.14000000000000001</v>
      </c>
      <c r="E79" s="43">
        <v>0</v>
      </c>
      <c r="F79" s="43">
        <v>22.17</v>
      </c>
      <c r="G79" s="43">
        <v>89.23</v>
      </c>
      <c r="H79" s="30" t="s">
        <v>153</v>
      </c>
    </row>
    <row r="80" spans="1:8" ht="13.5" customHeight="1" x14ac:dyDescent="0.2">
      <c r="A80" s="25">
        <v>5</v>
      </c>
      <c r="B80" s="24" t="s">
        <v>72</v>
      </c>
      <c r="C80" s="48">
        <v>30</v>
      </c>
      <c r="D80" s="43">
        <v>2.37</v>
      </c>
      <c r="E80" s="43">
        <v>0.3</v>
      </c>
      <c r="F80" s="43">
        <v>14.49</v>
      </c>
      <c r="G80" s="43">
        <v>72.599999999999994</v>
      </c>
      <c r="H80" s="28"/>
    </row>
    <row r="81" spans="1:8" ht="13.5" customHeight="1" x14ac:dyDescent="0.2">
      <c r="A81" s="25">
        <v>6</v>
      </c>
      <c r="B81" s="24" t="s">
        <v>79</v>
      </c>
      <c r="C81" s="48">
        <v>30</v>
      </c>
      <c r="D81" s="43">
        <v>2</v>
      </c>
      <c r="E81" s="43">
        <v>0.33</v>
      </c>
      <c r="F81" s="43">
        <v>14.82</v>
      </c>
      <c r="G81" s="43">
        <v>68.97</v>
      </c>
      <c r="H81" s="28"/>
    </row>
    <row r="82" spans="1:8" ht="13.5" customHeight="1" thickBot="1" x14ac:dyDescent="0.25">
      <c r="A82" s="28"/>
      <c r="B82" s="29" t="s">
        <v>73</v>
      </c>
      <c r="C82" s="49">
        <f>205+90+20+150+200+30+30</f>
        <v>725</v>
      </c>
      <c r="D82" s="44">
        <f>SUM(D76:D81)</f>
        <v>23.240000000000002</v>
      </c>
      <c r="E82" s="44">
        <f>SUM(E76:E81)</f>
        <v>23.85</v>
      </c>
      <c r="F82" s="44">
        <f>SUM(F76:F81)</f>
        <v>111.46000000000001</v>
      </c>
      <c r="G82" s="44">
        <f>SUM(G76:G81)</f>
        <v>859.60000000000014</v>
      </c>
      <c r="H82" s="28"/>
    </row>
    <row r="83" spans="1:8" ht="13.5" customHeight="1" thickBot="1" x14ac:dyDescent="0.25">
      <c r="A83" s="68" t="s">
        <v>14</v>
      </c>
      <c r="B83" s="69"/>
      <c r="C83" s="69"/>
      <c r="D83" s="69"/>
      <c r="E83" s="69"/>
      <c r="F83" s="69"/>
      <c r="G83" s="69"/>
      <c r="H83" s="70"/>
    </row>
    <row r="84" spans="1:8" ht="13.5" customHeight="1" x14ac:dyDescent="0.2">
      <c r="A84" s="8">
        <v>1</v>
      </c>
      <c r="B84" s="1" t="s">
        <v>48</v>
      </c>
      <c r="C84" s="2">
        <v>100</v>
      </c>
      <c r="D84" s="57">
        <v>4.51</v>
      </c>
      <c r="E84" s="57">
        <v>2.2999999999999998</v>
      </c>
      <c r="F84" s="57">
        <v>30.41</v>
      </c>
      <c r="G84" s="57">
        <v>160</v>
      </c>
      <c r="H84" s="11" t="s">
        <v>31</v>
      </c>
    </row>
    <row r="85" spans="1:8" ht="13.5" customHeight="1" x14ac:dyDescent="0.2">
      <c r="A85" s="8">
        <v>2</v>
      </c>
      <c r="B85" s="1" t="s">
        <v>52</v>
      </c>
      <c r="C85" s="2">
        <v>200</v>
      </c>
      <c r="D85" s="57">
        <v>0</v>
      </c>
      <c r="E85" s="57">
        <v>0</v>
      </c>
      <c r="F85" s="57">
        <v>15.3</v>
      </c>
      <c r="G85" s="57">
        <v>59</v>
      </c>
      <c r="H85" s="7" t="s">
        <v>42</v>
      </c>
    </row>
    <row r="86" spans="1:8" ht="13.5" customHeight="1" thickBot="1" x14ac:dyDescent="0.25">
      <c r="A86" s="3"/>
      <c r="B86" s="8" t="s">
        <v>12</v>
      </c>
      <c r="C86" s="13">
        <f>SUM(C84:C85)</f>
        <v>300</v>
      </c>
      <c r="D86" s="58">
        <f>D84+D85</f>
        <v>4.51</v>
      </c>
      <c r="E86" s="58">
        <f>E84+E85</f>
        <v>2.2999999999999998</v>
      </c>
      <c r="F86" s="58">
        <f>F84+F85</f>
        <v>45.71</v>
      </c>
      <c r="G86" s="58">
        <f>G84+G85</f>
        <v>219</v>
      </c>
      <c r="H86" s="14"/>
    </row>
    <row r="87" spans="1:8" ht="13.5" customHeight="1" thickBot="1" x14ac:dyDescent="0.25">
      <c r="A87" s="68" t="s">
        <v>39</v>
      </c>
      <c r="B87" s="69"/>
      <c r="C87" s="69"/>
      <c r="D87" s="69"/>
      <c r="E87" s="69"/>
      <c r="F87" s="69"/>
      <c r="G87" s="69"/>
      <c r="H87" s="70"/>
    </row>
    <row r="88" spans="1:8" ht="13.5" customHeight="1" x14ac:dyDescent="0.2">
      <c r="A88" s="8">
        <v>1</v>
      </c>
      <c r="B88" s="1" t="s">
        <v>46</v>
      </c>
      <c r="C88" s="2">
        <v>240</v>
      </c>
      <c r="D88" s="57">
        <v>17.059999999999999</v>
      </c>
      <c r="E88" s="57">
        <v>29.8</v>
      </c>
      <c r="F88" s="57">
        <v>35.200000000000003</v>
      </c>
      <c r="G88" s="57">
        <v>360.32</v>
      </c>
      <c r="H88" s="1" t="s">
        <v>47</v>
      </c>
    </row>
    <row r="89" spans="1:8" ht="13.5" customHeight="1" x14ac:dyDescent="0.2">
      <c r="A89" s="8">
        <v>2</v>
      </c>
      <c r="B89" s="24" t="s">
        <v>70</v>
      </c>
      <c r="C89" s="51" t="s">
        <v>146</v>
      </c>
      <c r="D89" s="43">
        <v>0.53</v>
      </c>
      <c r="E89" s="43">
        <v>0.02</v>
      </c>
      <c r="F89" s="43">
        <v>15</v>
      </c>
      <c r="G89" s="43">
        <v>60</v>
      </c>
      <c r="H89" s="24" t="s">
        <v>71</v>
      </c>
    </row>
    <row r="90" spans="1:8" ht="13.5" customHeight="1" x14ac:dyDescent="0.2">
      <c r="A90" s="8">
        <v>3</v>
      </c>
      <c r="B90" s="24" t="s">
        <v>72</v>
      </c>
      <c r="C90" s="48">
        <v>30</v>
      </c>
      <c r="D90" s="43">
        <v>2.37</v>
      </c>
      <c r="E90" s="43">
        <v>0.3</v>
      </c>
      <c r="F90" s="43">
        <v>14.49</v>
      </c>
      <c r="G90" s="43">
        <v>72.599999999999994</v>
      </c>
      <c r="H90" s="28"/>
    </row>
    <row r="91" spans="1:8" ht="13.5" customHeight="1" x14ac:dyDescent="0.2">
      <c r="A91" s="8">
        <v>4</v>
      </c>
      <c r="B91" s="24" t="s">
        <v>79</v>
      </c>
      <c r="C91" s="48">
        <v>30</v>
      </c>
      <c r="D91" s="43">
        <v>2</v>
      </c>
      <c r="E91" s="43">
        <v>0.33</v>
      </c>
      <c r="F91" s="43">
        <v>14.82</v>
      </c>
      <c r="G91" s="43">
        <v>68.97</v>
      </c>
      <c r="H91" s="28"/>
    </row>
    <row r="92" spans="1:8" ht="13.5" customHeight="1" thickBot="1" x14ac:dyDescent="0.25">
      <c r="A92" s="3"/>
      <c r="B92" s="8" t="s">
        <v>12</v>
      </c>
      <c r="C92" s="13">
        <f>240+215+30+30</f>
        <v>515</v>
      </c>
      <c r="D92" s="58">
        <f>D87+D88+D89+D90+D91</f>
        <v>21.96</v>
      </c>
      <c r="E92" s="58">
        <f>E87+E88+E89+E90+E91</f>
        <v>30.45</v>
      </c>
      <c r="F92" s="58">
        <f>F87+F88+F89+F90+F91</f>
        <v>79.509999999999991</v>
      </c>
      <c r="G92" s="58">
        <f>G87+G88+G89+G90+G91</f>
        <v>561.89</v>
      </c>
      <c r="H92" s="3"/>
    </row>
    <row r="93" spans="1:8" ht="13.5" customHeight="1" thickBot="1" x14ac:dyDescent="0.25">
      <c r="A93" s="68" t="s">
        <v>61</v>
      </c>
      <c r="B93" s="69"/>
      <c r="C93" s="69"/>
      <c r="D93" s="69"/>
      <c r="E93" s="69"/>
      <c r="F93" s="69"/>
      <c r="G93" s="69"/>
      <c r="H93" s="70"/>
    </row>
    <row r="94" spans="1:8" ht="13.5" customHeight="1" x14ac:dyDescent="0.2">
      <c r="A94" s="3">
        <v>1</v>
      </c>
      <c r="B94" s="1" t="s">
        <v>36</v>
      </c>
      <c r="C94" s="2">
        <v>50</v>
      </c>
      <c r="D94" s="57">
        <v>5.46</v>
      </c>
      <c r="E94" s="57">
        <v>9.39</v>
      </c>
      <c r="F94" s="57">
        <v>32.94</v>
      </c>
      <c r="G94" s="57">
        <v>238.5</v>
      </c>
      <c r="H94" s="11" t="s">
        <v>37</v>
      </c>
    </row>
    <row r="95" spans="1:8" ht="13.5" customHeight="1" x14ac:dyDescent="0.2">
      <c r="A95" s="8">
        <v>2</v>
      </c>
      <c r="B95" s="24" t="s">
        <v>70</v>
      </c>
      <c r="C95" s="51" t="s">
        <v>146</v>
      </c>
      <c r="D95" s="43">
        <v>0.53</v>
      </c>
      <c r="E95" s="43">
        <v>0.02</v>
      </c>
      <c r="F95" s="43">
        <v>15</v>
      </c>
      <c r="G95" s="43">
        <v>60</v>
      </c>
      <c r="H95" s="24" t="s">
        <v>71</v>
      </c>
    </row>
    <row r="96" spans="1:8" ht="13.5" customHeight="1" x14ac:dyDescent="0.2">
      <c r="A96" s="3"/>
      <c r="B96" s="8" t="s">
        <v>12</v>
      </c>
      <c r="C96" s="13">
        <f>50+215</f>
        <v>265</v>
      </c>
      <c r="D96" s="58">
        <f>D94+D95</f>
        <v>5.99</v>
      </c>
      <c r="E96" s="58">
        <f>E94+E95</f>
        <v>9.41</v>
      </c>
      <c r="F96" s="58">
        <f>F94+F95</f>
        <v>47.94</v>
      </c>
      <c r="G96" s="58">
        <f>G94+G95</f>
        <v>298.5</v>
      </c>
      <c r="H96" s="14"/>
    </row>
    <row r="97" spans="1:8" ht="13.5" customHeight="1" thickBot="1" x14ac:dyDescent="0.25">
      <c r="A97" s="34"/>
      <c r="B97" s="22" t="s">
        <v>59</v>
      </c>
      <c r="C97" s="35"/>
      <c r="D97" s="59">
        <f>D74+D82+D86+D92+D96</f>
        <v>75.899999999999991</v>
      </c>
      <c r="E97" s="59">
        <f>E74+E82+E86+E92+E96</f>
        <v>87.8</v>
      </c>
      <c r="F97" s="59">
        <f>F74+F82+F86+F92+F96</f>
        <v>357.46999999999997</v>
      </c>
      <c r="G97" s="59">
        <f>G74+G82+G86+G92+G96</f>
        <v>2501.38</v>
      </c>
      <c r="H97" s="35"/>
    </row>
    <row r="98" spans="1:8" ht="13.5" customHeight="1" thickBot="1" x14ac:dyDescent="0.25">
      <c r="A98" s="68" t="s">
        <v>24</v>
      </c>
      <c r="B98" s="69"/>
      <c r="C98" s="69"/>
      <c r="D98" s="69"/>
      <c r="E98" s="69"/>
      <c r="F98" s="69"/>
      <c r="G98" s="69"/>
      <c r="H98" s="70"/>
    </row>
    <row r="99" spans="1:8" ht="13.5" customHeight="1" thickBot="1" x14ac:dyDescent="0.25">
      <c r="A99" s="68" t="s">
        <v>11</v>
      </c>
      <c r="B99" s="69"/>
      <c r="C99" s="69"/>
      <c r="D99" s="69"/>
      <c r="E99" s="69"/>
      <c r="F99" s="69"/>
      <c r="G99" s="69"/>
      <c r="H99" s="70"/>
    </row>
    <row r="100" spans="1:8" ht="17.25" customHeight="1" x14ac:dyDescent="0.2">
      <c r="A100" s="23">
        <v>1</v>
      </c>
      <c r="B100" s="24" t="s">
        <v>67</v>
      </c>
      <c r="C100" s="48">
        <v>10</v>
      </c>
      <c r="D100" s="43">
        <v>0.2</v>
      </c>
      <c r="E100" s="43">
        <v>8</v>
      </c>
      <c r="F100" s="43">
        <v>0.2</v>
      </c>
      <c r="G100" s="63">
        <v>70</v>
      </c>
      <c r="H100" s="7" t="s">
        <v>68</v>
      </c>
    </row>
    <row r="101" spans="1:8" ht="17.25" customHeight="1" x14ac:dyDescent="0.2">
      <c r="A101" s="25">
        <v>2</v>
      </c>
      <c r="B101" s="30" t="s">
        <v>142</v>
      </c>
      <c r="C101" s="51" t="s">
        <v>145</v>
      </c>
      <c r="D101" s="43">
        <v>13.49</v>
      </c>
      <c r="E101" s="43">
        <v>18.059999999999999</v>
      </c>
      <c r="F101" s="43">
        <v>44.51</v>
      </c>
      <c r="G101" s="43">
        <v>394.53</v>
      </c>
      <c r="H101" s="24" t="s">
        <v>97</v>
      </c>
    </row>
    <row r="102" spans="1:8" ht="13.5" customHeight="1" x14ac:dyDescent="0.2">
      <c r="A102" s="23">
        <v>3</v>
      </c>
      <c r="B102" s="24" t="s">
        <v>98</v>
      </c>
      <c r="C102" s="48" t="s">
        <v>154</v>
      </c>
      <c r="D102" s="43">
        <v>1.45</v>
      </c>
      <c r="E102" s="43">
        <v>1.6</v>
      </c>
      <c r="F102" s="43">
        <v>17.350000000000001</v>
      </c>
      <c r="G102" s="43">
        <v>89.6</v>
      </c>
      <c r="H102" s="24" t="s">
        <v>99</v>
      </c>
    </row>
    <row r="103" spans="1:8" ht="13.5" customHeight="1" x14ac:dyDescent="0.2">
      <c r="A103" s="25">
        <v>4</v>
      </c>
      <c r="B103" s="24" t="s">
        <v>72</v>
      </c>
      <c r="C103" s="48" t="s">
        <v>147</v>
      </c>
      <c r="D103" s="43">
        <v>4.74</v>
      </c>
      <c r="E103" s="43">
        <v>0.6</v>
      </c>
      <c r="F103" s="43">
        <v>28.98</v>
      </c>
      <c r="G103" s="43">
        <v>140.28</v>
      </c>
      <c r="H103" s="28"/>
    </row>
    <row r="104" spans="1:8" ht="13.5" customHeight="1" x14ac:dyDescent="0.2">
      <c r="A104" s="28"/>
      <c r="B104" s="29" t="s">
        <v>73</v>
      </c>
      <c r="C104" s="49">
        <f>10+215+215+60</f>
        <v>500</v>
      </c>
      <c r="D104" s="44">
        <f>SUM(D100:D103)</f>
        <v>19.88</v>
      </c>
      <c r="E104" s="44">
        <f>SUM(E100:E103)</f>
        <v>28.26</v>
      </c>
      <c r="F104" s="44">
        <f>SUM(F100:F103)</f>
        <v>91.04</v>
      </c>
      <c r="G104" s="44">
        <f>SUM(G100:G103)</f>
        <v>694.41</v>
      </c>
      <c r="H104" s="28"/>
    </row>
    <row r="105" spans="1:8" ht="13.5" customHeight="1" x14ac:dyDescent="0.2">
      <c r="A105" s="71" t="s">
        <v>141</v>
      </c>
      <c r="B105" s="72"/>
      <c r="C105" s="72"/>
      <c r="D105" s="72"/>
      <c r="E105" s="72"/>
      <c r="F105" s="72"/>
      <c r="G105" s="72"/>
      <c r="H105" s="73"/>
    </row>
    <row r="106" spans="1:8" ht="13.5" customHeight="1" x14ac:dyDescent="0.2">
      <c r="A106" s="25">
        <v>1</v>
      </c>
      <c r="B106" s="24" t="s">
        <v>100</v>
      </c>
      <c r="C106" s="48">
        <v>200</v>
      </c>
      <c r="D106" s="43">
        <v>4.3899999999999997</v>
      </c>
      <c r="E106" s="43">
        <v>4.22</v>
      </c>
      <c r="F106" s="43">
        <v>13.2</v>
      </c>
      <c r="G106" s="43">
        <v>130.54</v>
      </c>
      <c r="H106" s="24" t="s">
        <v>101</v>
      </c>
    </row>
    <row r="107" spans="1:8" ht="13.5" customHeight="1" x14ac:dyDescent="0.2">
      <c r="A107" s="25">
        <v>2</v>
      </c>
      <c r="B107" s="24" t="s">
        <v>102</v>
      </c>
      <c r="C107" s="50" t="s">
        <v>103</v>
      </c>
      <c r="D107" s="43">
        <v>9.2899999999999991</v>
      </c>
      <c r="E107" s="43">
        <v>13.89</v>
      </c>
      <c r="F107" s="43">
        <v>11.52</v>
      </c>
      <c r="G107" s="43">
        <v>181.29</v>
      </c>
      <c r="H107" s="24" t="s">
        <v>104</v>
      </c>
    </row>
    <row r="108" spans="1:8" ht="13.5" customHeight="1" x14ac:dyDescent="0.2">
      <c r="A108" s="25">
        <v>3</v>
      </c>
      <c r="B108" s="24" t="s">
        <v>105</v>
      </c>
      <c r="C108" s="48">
        <v>150</v>
      </c>
      <c r="D108" s="43">
        <v>5.66</v>
      </c>
      <c r="E108" s="43">
        <v>4.91</v>
      </c>
      <c r="F108" s="43">
        <v>36.630000000000003</v>
      </c>
      <c r="G108" s="43">
        <v>216.2</v>
      </c>
      <c r="H108" s="24" t="s">
        <v>106</v>
      </c>
    </row>
    <row r="109" spans="1:8" ht="13.5" customHeight="1" x14ac:dyDescent="0.2">
      <c r="A109" s="25">
        <v>4</v>
      </c>
      <c r="B109" s="24" t="s">
        <v>77</v>
      </c>
      <c r="C109" s="48">
        <v>200</v>
      </c>
      <c r="D109" s="43">
        <v>1.1599999999999999</v>
      </c>
      <c r="E109" s="43">
        <v>0.3</v>
      </c>
      <c r="F109" s="43">
        <v>47.26</v>
      </c>
      <c r="G109" s="43">
        <v>196.38</v>
      </c>
      <c r="H109" s="24" t="s">
        <v>78</v>
      </c>
    </row>
    <row r="110" spans="1:8" ht="13.5" customHeight="1" x14ac:dyDescent="0.2">
      <c r="A110" s="25">
        <v>5</v>
      </c>
      <c r="B110" s="24" t="s">
        <v>72</v>
      </c>
      <c r="C110" s="48">
        <v>30</v>
      </c>
      <c r="D110" s="43">
        <v>2.37</v>
      </c>
      <c r="E110" s="43">
        <v>0.3</v>
      </c>
      <c r="F110" s="43">
        <v>14.49</v>
      </c>
      <c r="G110" s="43">
        <v>72.599999999999994</v>
      </c>
      <c r="H110" s="28"/>
    </row>
    <row r="111" spans="1:8" ht="13.5" customHeight="1" x14ac:dyDescent="0.2">
      <c r="A111" s="25">
        <v>6</v>
      </c>
      <c r="B111" s="24" t="s">
        <v>79</v>
      </c>
      <c r="C111" s="48">
        <v>30</v>
      </c>
      <c r="D111" s="43">
        <v>2</v>
      </c>
      <c r="E111" s="43">
        <v>0.33</v>
      </c>
      <c r="F111" s="43">
        <v>14.82</v>
      </c>
      <c r="G111" s="43">
        <v>68.97</v>
      </c>
      <c r="H111" s="28"/>
    </row>
    <row r="112" spans="1:8" ht="13.5" customHeight="1" thickBot="1" x14ac:dyDescent="0.25">
      <c r="A112" s="28"/>
      <c r="B112" s="29" t="s">
        <v>73</v>
      </c>
      <c r="C112" s="49">
        <f>200+110+150+200+30+30</f>
        <v>720</v>
      </c>
      <c r="D112" s="44">
        <f>SUM(D106:D111)</f>
        <v>24.87</v>
      </c>
      <c r="E112" s="44">
        <f>SUM(E106:E111)</f>
        <v>23.95</v>
      </c>
      <c r="F112" s="44">
        <f>SUM(F106:F111)</f>
        <v>137.91999999999999</v>
      </c>
      <c r="G112" s="44">
        <f>SUM(G106:G111)</f>
        <v>865.98</v>
      </c>
      <c r="H112" s="28"/>
    </row>
    <row r="113" spans="1:8" ht="13.5" customHeight="1" thickBot="1" x14ac:dyDescent="0.25">
      <c r="A113" s="68" t="s">
        <v>14</v>
      </c>
      <c r="B113" s="69"/>
      <c r="C113" s="69"/>
      <c r="D113" s="69"/>
      <c r="E113" s="69"/>
      <c r="F113" s="69"/>
      <c r="G113" s="69"/>
      <c r="H113" s="70"/>
    </row>
    <row r="114" spans="1:8" ht="13.5" customHeight="1" x14ac:dyDescent="0.2">
      <c r="A114" s="8">
        <v>1</v>
      </c>
      <c r="B114" s="1" t="s">
        <v>36</v>
      </c>
      <c r="C114" s="2">
        <v>100</v>
      </c>
      <c r="D114" s="57">
        <v>5.46</v>
      </c>
      <c r="E114" s="57">
        <v>9.39</v>
      </c>
      <c r="F114" s="57">
        <v>32.94</v>
      </c>
      <c r="G114" s="57">
        <v>238.5</v>
      </c>
      <c r="H114" s="11" t="s">
        <v>37</v>
      </c>
    </row>
    <row r="115" spans="1:8" ht="13.5" customHeight="1" x14ac:dyDescent="0.2">
      <c r="A115" s="8">
        <v>2</v>
      </c>
      <c r="B115" s="24" t="s">
        <v>70</v>
      </c>
      <c r="C115" s="51" t="s">
        <v>146</v>
      </c>
      <c r="D115" s="43">
        <v>0.53</v>
      </c>
      <c r="E115" s="43">
        <v>0.02</v>
      </c>
      <c r="F115" s="43">
        <v>15</v>
      </c>
      <c r="G115" s="43">
        <v>60</v>
      </c>
      <c r="H115" s="24" t="s">
        <v>71</v>
      </c>
    </row>
    <row r="116" spans="1:8" ht="13.5" customHeight="1" thickBot="1" x14ac:dyDescent="0.25">
      <c r="A116" s="3"/>
      <c r="B116" s="8" t="s">
        <v>12</v>
      </c>
      <c r="C116" s="13">
        <f>100+215</f>
        <v>315</v>
      </c>
      <c r="D116" s="58">
        <f>D114+D115</f>
        <v>5.99</v>
      </c>
      <c r="E116" s="58">
        <f>E114+E115</f>
        <v>9.41</v>
      </c>
      <c r="F116" s="58">
        <f>F114+F115</f>
        <v>47.94</v>
      </c>
      <c r="G116" s="58">
        <f>G114+G115</f>
        <v>298.5</v>
      </c>
      <c r="H116" s="14"/>
    </row>
    <row r="117" spans="1:8" ht="13.5" customHeight="1" thickBot="1" x14ac:dyDescent="0.25">
      <c r="A117" s="68" t="s">
        <v>39</v>
      </c>
      <c r="B117" s="69"/>
      <c r="C117" s="69"/>
      <c r="D117" s="69"/>
      <c r="E117" s="69"/>
      <c r="F117" s="69"/>
      <c r="G117" s="69"/>
      <c r="H117" s="70"/>
    </row>
    <row r="118" spans="1:8" ht="13.5" customHeight="1" x14ac:dyDescent="0.2">
      <c r="A118" s="3">
        <v>1</v>
      </c>
      <c r="B118" s="1" t="s">
        <v>17</v>
      </c>
      <c r="C118" s="2">
        <v>90</v>
      </c>
      <c r="D118" s="57">
        <v>6.88</v>
      </c>
      <c r="E118" s="57">
        <v>5.6</v>
      </c>
      <c r="F118" s="57">
        <v>9.61</v>
      </c>
      <c r="G118" s="57">
        <v>116</v>
      </c>
      <c r="H118" s="1" t="s">
        <v>18</v>
      </c>
    </row>
    <row r="119" spans="1:8" ht="13.5" customHeight="1" x14ac:dyDescent="0.2">
      <c r="A119" s="8">
        <v>2</v>
      </c>
      <c r="B119" s="1" t="s">
        <v>62</v>
      </c>
      <c r="C119" s="2">
        <v>150</v>
      </c>
      <c r="D119" s="57">
        <v>3.08</v>
      </c>
      <c r="E119" s="57">
        <v>6.54</v>
      </c>
      <c r="F119" s="57">
        <v>33.590000000000003</v>
      </c>
      <c r="G119" s="57">
        <v>191.54</v>
      </c>
      <c r="H119" s="11" t="s">
        <v>63</v>
      </c>
    </row>
    <row r="120" spans="1:8" ht="13.5" customHeight="1" x14ac:dyDescent="0.2">
      <c r="A120" s="8">
        <v>3</v>
      </c>
      <c r="B120" s="1" t="s">
        <v>25</v>
      </c>
      <c r="C120" s="2" t="s">
        <v>157</v>
      </c>
      <c r="D120" s="57">
        <v>0.53</v>
      </c>
      <c r="E120" s="57">
        <v>0.02</v>
      </c>
      <c r="F120" s="57">
        <v>15.2</v>
      </c>
      <c r="G120" s="57">
        <v>81</v>
      </c>
      <c r="H120" s="11" t="s">
        <v>26</v>
      </c>
    </row>
    <row r="121" spans="1:8" ht="13.5" customHeight="1" x14ac:dyDescent="0.2">
      <c r="A121" s="3">
        <v>4</v>
      </c>
      <c r="B121" s="24" t="s">
        <v>72</v>
      </c>
      <c r="C121" s="48">
        <v>30</v>
      </c>
      <c r="D121" s="43">
        <v>2.37</v>
      </c>
      <c r="E121" s="43">
        <v>0.3</v>
      </c>
      <c r="F121" s="43">
        <v>14.49</v>
      </c>
      <c r="G121" s="43">
        <v>72.599999999999994</v>
      </c>
      <c r="H121" s="28"/>
    </row>
    <row r="122" spans="1:8" ht="13.5" customHeight="1" x14ac:dyDescent="0.2">
      <c r="A122" s="3">
        <v>5</v>
      </c>
      <c r="B122" s="24" t="s">
        <v>79</v>
      </c>
      <c r="C122" s="48">
        <v>30</v>
      </c>
      <c r="D122" s="43">
        <v>2</v>
      </c>
      <c r="E122" s="43">
        <v>0.33</v>
      </c>
      <c r="F122" s="43">
        <v>14.82</v>
      </c>
      <c r="G122" s="43">
        <v>68.97</v>
      </c>
      <c r="H122" s="28"/>
    </row>
    <row r="123" spans="1:8" ht="13.5" customHeight="1" thickBot="1" x14ac:dyDescent="0.25">
      <c r="A123" s="3"/>
      <c r="B123" s="8" t="s">
        <v>12</v>
      </c>
      <c r="C123" s="13">
        <f>90+150+222+30+30</f>
        <v>522</v>
      </c>
      <c r="D123" s="58">
        <f>D118+D119+D120+D121+D122</f>
        <v>14.86</v>
      </c>
      <c r="E123" s="58">
        <f>E118+E119+E120+E121+E122</f>
        <v>12.790000000000001</v>
      </c>
      <c r="F123" s="58">
        <f>F118+F119+F120+F121+F122</f>
        <v>87.710000000000008</v>
      </c>
      <c r="G123" s="58">
        <f>G118+G119+G120+G121+G122</f>
        <v>530.11</v>
      </c>
      <c r="H123" s="14"/>
    </row>
    <row r="124" spans="1:8" ht="13.5" customHeight="1" thickBot="1" x14ac:dyDescent="0.25">
      <c r="A124" s="68" t="s">
        <v>61</v>
      </c>
      <c r="B124" s="69"/>
      <c r="C124" s="69"/>
      <c r="D124" s="69"/>
      <c r="E124" s="69"/>
      <c r="F124" s="69"/>
      <c r="G124" s="69"/>
      <c r="H124" s="70"/>
    </row>
    <row r="125" spans="1:8" ht="13.5" customHeight="1" x14ac:dyDescent="0.2">
      <c r="A125" s="3">
        <v>1</v>
      </c>
      <c r="B125" s="1" t="s">
        <v>43</v>
      </c>
      <c r="C125" s="2">
        <v>50</v>
      </c>
      <c r="D125" s="57">
        <v>5.85</v>
      </c>
      <c r="E125" s="57">
        <v>4.59</v>
      </c>
      <c r="F125" s="57">
        <v>35.85</v>
      </c>
      <c r="G125" s="57">
        <v>208.5</v>
      </c>
      <c r="H125" s="33" t="s">
        <v>44</v>
      </c>
    </row>
    <row r="126" spans="1:8" ht="13.5" customHeight="1" x14ac:dyDescent="0.2">
      <c r="A126" s="8">
        <v>2</v>
      </c>
      <c r="B126" s="24" t="s">
        <v>70</v>
      </c>
      <c r="C126" s="51" t="s">
        <v>146</v>
      </c>
      <c r="D126" s="43">
        <v>0.53</v>
      </c>
      <c r="E126" s="43">
        <v>0.02</v>
      </c>
      <c r="F126" s="43">
        <v>15</v>
      </c>
      <c r="G126" s="43">
        <v>60</v>
      </c>
      <c r="H126" s="24" t="s">
        <v>71</v>
      </c>
    </row>
    <row r="127" spans="1:8" ht="13.5" customHeight="1" x14ac:dyDescent="0.2">
      <c r="A127" s="3"/>
      <c r="B127" s="8" t="s">
        <v>12</v>
      </c>
      <c r="C127" s="13">
        <f>50+215</f>
        <v>265</v>
      </c>
      <c r="D127" s="58">
        <f>D125+D126</f>
        <v>6.38</v>
      </c>
      <c r="E127" s="58">
        <f>E125+E126</f>
        <v>4.6099999999999994</v>
      </c>
      <c r="F127" s="58">
        <f>F125+F126</f>
        <v>50.85</v>
      </c>
      <c r="G127" s="58">
        <f>G125+G126</f>
        <v>268.5</v>
      </c>
      <c r="H127" s="14"/>
    </row>
    <row r="128" spans="1:8" ht="13.5" customHeight="1" thickBot="1" x14ac:dyDescent="0.25">
      <c r="A128" s="34"/>
      <c r="B128" s="22" t="s">
        <v>59</v>
      </c>
      <c r="C128" s="35"/>
      <c r="D128" s="59">
        <f>D104+D112+D116+D123+D127</f>
        <v>71.97999999999999</v>
      </c>
      <c r="E128" s="59">
        <f>E104+E112+E116+E123+E127</f>
        <v>79.02000000000001</v>
      </c>
      <c r="F128" s="59">
        <f>F104+F112+F116+F123+F127</f>
        <v>415.46000000000004</v>
      </c>
      <c r="G128" s="59">
        <f>G104+G112+G116+G123+G127</f>
        <v>2657.5</v>
      </c>
      <c r="H128" s="35"/>
    </row>
    <row r="129" spans="1:8" ht="13.5" customHeight="1" thickBot="1" x14ac:dyDescent="0.25">
      <c r="A129" s="68" t="s">
        <v>29</v>
      </c>
      <c r="B129" s="69"/>
      <c r="C129" s="69"/>
      <c r="D129" s="69"/>
      <c r="E129" s="69"/>
      <c r="F129" s="69"/>
      <c r="G129" s="69"/>
      <c r="H129" s="70"/>
    </row>
    <row r="130" spans="1:8" ht="13.5" customHeight="1" thickBot="1" x14ac:dyDescent="0.25">
      <c r="A130" s="68" t="s">
        <v>11</v>
      </c>
      <c r="B130" s="69"/>
      <c r="C130" s="69"/>
      <c r="D130" s="69"/>
      <c r="E130" s="69"/>
      <c r="F130" s="69"/>
      <c r="G130" s="69"/>
      <c r="H130" s="70"/>
    </row>
    <row r="131" spans="1:8" ht="13.5" customHeight="1" x14ac:dyDescent="0.2">
      <c r="A131" s="23">
        <v>1</v>
      </c>
      <c r="B131" s="24" t="s">
        <v>80</v>
      </c>
      <c r="C131" s="48">
        <v>15</v>
      </c>
      <c r="D131" s="43">
        <v>5.33</v>
      </c>
      <c r="E131" s="43">
        <v>7.43</v>
      </c>
      <c r="F131" s="43">
        <v>0</v>
      </c>
      <c r="G131" s="43">
        <v>54</v>
      </c>
      <c r="H131" s="24" t="s">
        <v>81</v>
      </c>
    </row>
    <row r="132" spans="1:8" ht="25.5" customHeight="1" x14ac:dyDescent="0.2">
      <c r="A132" s="25">
        <v>2</v>
      </c>
      <c r="B132" s="30" t="s">
        <v>155</v>
      </c>
      <c r="C132" s="51" t="s">
        <v>145</v>
      </c>
      <c r="D132" s="43">
        <v>10.02</v>
      </c>
      <c r="E132" s="43">
        <v>11.72</v>
      </c>
      <c r="F132" s="43">
        <v>24.42</v>
      </c>
      <c r="G132" s="43">
        <v>284.45</v>
      </c>
      <c r="H132" s="24" t="s">
        <v>107</v>
      </c>
    </row>
    <row r="133" spans="1:8" ht="13.5" customHeight="1" x14ac:dyDescent="0.2">
      <c r="A133" s="23">
        <v>3</v>
      </c>
      <c r="B133" s="24" t="s">
        <v>70</v>
      </c>
      <c r="C133" s="51" t="s">
        <v>146</v>
      </c>
      <c r="D133" s="43">
        <v>0.53</v>
      </c>
      <c r="E133" s="43">
        <v>0.02</v>
      </c>
      <c r="F133" s="43">
        <v>15</v>
      </c>
      <c r="G133" s="43">
        <v>60</v>
      </c>
      <c r="H133" s="24" t="s">
        <v>71</v>
      </c>
    </row>
    <row r="134" spans="1:8" ht="13.5" customHeight="1" x14ac:dyDescent="0.2">
      <c r="A134" s="25">
        <v>4</v>
      </c>
      <c r="B134" s="24" t="s">
        <v>72</v>
      </c>
      <c r="C134" s="48" t="s">
        <v>147</v>
      </c>
      <c r="D134" s="43">
        <v>4.74</v>
      </c>
      <c r="E134" s="43">
        <v>0.6</v>
      </c>
      <c r="F134" s="43">
        <v>28.98</v>
      </c>
      <c r="G134" s="43">
        <v>140.28</v>
      </c>
      <c r="H134" s="28"/>
    </row>
    <row r="135" spans="1:8" ht="13.5" customHeight="1" x14ac:dyDescent="0.2">
      <c r="A135" s="28"/>
      <c r="B135" s="29" t="s">
        <v>73</v>
      </c>
      <c r="C135" s="49">
        <f>15+215+215+60</f>
        <v>505</v>
      </c>
      <c r="D135" s="44">
        <f>SUM(D131:D134)</f>
        <v>20.619999999999997</v>
      </c>
      <c r="E135" s="44">
        <f>SUM(E131:E134)</f>
        <v>19.77</v>
      </c>
      <c r="F135" s="44">
        <f>SUM(F131:F134)</f>
        <v>68.400000000000006</v>
      </c>
      <c r="G135" s="44">
        <f>SUM(G131:G134)</f>
        <v>538.73</v>
      </c>
      <c r="H135" s="28"/>
    </row>
    <row r="136" spans="1:8" ht="13.5" customHeight="1" x14ac:dyDescent="0.2">
      <c r="A136" s="71" t="s">
        <v>141</v>
      </c>
      <c r="B136" s="72"/>
      <c r="C136" s="72"/>
      <c r="D136" s="72"/>
      <c r="E136" s="72"/>
      <c r="F136" s="72"/>
      <c r="G136" s="72"/>
      <c r="H136" s="73"/>
    </row>
    <row r="137" spans="1:8" ht="13.5" customHeight="1" x14ac:dyDescent="0.2">
      <c r="A137" s="25">
        <v>1</v>
      </c>
      <c r="B137" s="30" t="s">
        <v>108</v>
      </c>
      <c r="C137" s="50" t="s">
        <v>109</v>
      </c>
      <c r="D137" s="43">
        <v>4.24</v>
      </c>
      <c r="E137" s="43">
        <v>11</v>
      </c>
      <c r="F137" s="43">
        <v>11.75</v>
      </c>
      <c r="G137" s="43">
        <v>162</v>
      </c>
      <c r="H137" s="24" t="s">
        <v>84</v>
      </c>
    </row>
    <row r="138" spans="1:8" ht="13.5" customHeight="1" x14ac:dyDescent="0.2">
      <c r="A138" s="25">
        <v>2</v>
      </c>
      <c r="B138" s="30" t="s">
        <v>38</v>
      </c>
      <c r="C138" s="48">
        <v>240</v>
      </c>
      <c r="D138" s="43">
        <v>19.45</v>
      </c>
      <c r="E138" s="43">
        <v>18.7</v>
      </c>
      <c r="F138" s="43">
        <v>49.7</v>
      </c>
      <c r="G138" s="43">
        <v>444.94</v>
      </c>
      <c r="H138" s="24" t="s">
        <v>76</v>
      </c>
    </row>
    <row r="139" spans="1:8" ht="13.5" customHeight="1" x14ac:dyDescent="0.2">
      <c r="A139" s="25">
        <v>3</v>
      </c>
      <c r="B139" s="24" t="s">
        <v>87</v>
      </c>
      <c r="C139" s="48">
        <v>200</v>
      </c>
      <c r="D139" s="43">
        <v>0.44</v>
      </c>
      <c r="E139" s="43">
        <v>7.0000000000000007E-2</v>
      </c>
      <c r="F139" s="43">
        <v>34.28</v>
      </c>
      <c r="G139" s="43">
        <v>139.51</v>
      </c>
      <c r="H139" s="24" t="s">
        <v>88</v>
      </c>
    </row>
    <row r="140" spans="1:8" ht="13.5" customHeight="1" x14ac:dyDescent="0.2">
      <c r="A140" s="25">
        <v>4</v>
      </c>
      <c r="B140" s="24" t="s">
        <v>72</v>
      </c>
      <c r="C140" s="48">
        <v>30</v>
      </c>
      <c r="D140" s="43">
        <v>2.37</v>
      </c>
      <c r="E140" s="43">
        <v>0.3</v>
      </c>
      <c r="F140" s="43">
        <v>14.49</v>
      </c>
      <c r="G140" s="43">
        <v>72.599999999999994</v>
      </c>
      <c r="H140" s="28"/>
    </row>
    <row r="141" spans="1:8" ht="13.5" customHeight="1" x14ac:dyDescent="0.2">
      <c r="A141" s="25">
        <v>5</v>
      </c>
      <c r="B141" s="24" t="s">
        <v>79</v>
      </c>
      <c r="C141" s="48">
        <v>30</v>
      </c>
      <c r="D141" s="43">
        <v>2</v>
      </c>
      <c r="E141" s="43">
        <v>0.33</v>
      </c>
      <c r="F141" s="43">
        <v>14.82</v>
      </c>
      <c r="G141" s="43">
        <v>68.97</v>
      </c>
      <c r="H141" s="28"/>
    </row>
    <row r="142" spans="1:8" ht="13.5" customHeight="1" x14ac:dyDescent="0.2">
      <c r="A142" s="28"/>
      <c r="B142" s="29" t="s">
        <v>73</v>
      </c>
      <c r="C142" s="49">
        <f>200+20+240+200+30+30</f>
        <v>720</v>
      </c>
      <c r="D142" s="44">
        <f>SUM(D137:D141)</f>
        <v>28.5</v>
      </c>
      <c r="E142" s="44">
        <f>SUM(E137:E141)</f>
        <v>30.4</v>
      </c>
      <c r="F142" s="44">
        <f>SUM(F137:F141)</f>
        <v>125.03999999999999</v>
      </c>
      <c r="G142" s="44">
        <f>SUM(G137:G141)</f>
        <v>888.0200000000001</v>
      </c>
      <c r="H142" s="28"/>
    </row>
    <row r="143" spans="1:8" ht="13.5" customHeight="1" thickBot="1" x14ac:dyDescent="0.25">
      <c r="A143" s="3"/>
      <c r="B143" s="8" t="s">
        <v>12</v>
      </c>
      <c r="C143" s="14"/>
      <c r="D143" s="58">
        <f>SUM(D137:D142)</f>
        <v>57</v>
      </c>
      <c r="E143" s="58">
        <f>SUM(E137:E142)</f>
        <v>60.8</v>
      </c>
      <c r="F143" s="58">
        <f>SUM(F137:F142)</f>
        <v>250.07999999999998</v>
      </c>
      <c r="G143" s="58">
        <f>SUM(G137:G142)</f>
        <v>1776.0400000000002</v>
      </c>
      <c r="H143" s="7"/>
    </row>
    <row r="144" spans="1:8" ht="13.5" customHeight="1" thickBot="1" x14ac:dyDescent="0.25">
      <c r="A144" s="68" t="s">
        <v>14</v>
      </c>
      <c r="B144" s="69"/>
      <c r="C144" s="69"/>
      <c r="D144" s="69"/>
      <c r="E144" s="69"/>
      <c r="F144" s="69"/>
      <c r="G144" s="69"/>
      <c r="H144" s="70"/>
    </row>
    <row r="145" spans="1:8" ht="13.5" customHeight="1" x14ac:dyDescent="0.2">
      <c r="A145" s="8">
        <v>1</v>
      </c>
      <c r="B145" s="1" t="s">
        <v>27</v>
      </c>
      <c r="C145" s="2">
        <v>100</v>
      </c>
      <c r="D145" s="57">
        <v>5.09</v>
      </c>
      <c r="E145" s="57">
        <v>10.47</v>
      </c>
      <c r="F145" s="57">
        <v>31.61</v>
      </c>
      <c r="G145" s="57">
        <v>240.75</v>
      </c>
      <c r="H145" s="32" t="s">
        <v>28</v>
      </c>
    </row>
    <row r="146" spans="1:8" ht="13.5" customHeight="1" x14ac:dyDescent="0.2">
      <c r="A146" s="3">
        <v>2</v>
      </c>
      <c r="B146" s="24" t="s">
        <v>70</v>
      </c>
      <c r="C146" s="51" t="s">
        <v>146</v>
      </c>
      <c r="D146" s="43">
        <v>0.53</v>
      </c>
      <c r="E146" s="43">
        <v>0.02</v>
      </c>
      <c r="F146" s="43">
        <v>15</v>
      </c>
      <c r="G146" s="43">
        <v>60</v>
      </c>
      <c r="H146" s="24" t="s">
        <v>71</v>
      </c>
    </row>
    <row r="147" spans="1:8" ht="13.5" customHeight="1" thickBot="1" x14ac:dyDescent="0.25">
      <c r="A147" s="3"/>
      <c r="B147" s="8" t="s">
        <v>12</v>
      </c>
      <c r="C147" s="13">
        <f>100+215</f>
        <v>315</v>
      </c>
      <c r="D147" s="58">
        <f>D145+D146</f>
        <v>5.62</v>
      </c>
      <c r="E147" s="58">
        <f>E145+E146</f>
        <v>10.49</v>
      </c>
      <c r="F147" s="58">
        <f>F145+F146</f>
        <v>46.61</v>
      </c>
      <c r="G147" s="58">
        <f>G145+G146</f>
        <v>300.75</v>
      </c>
      <c r="H147" s="14"/>
    </row>
    <row r="148" spans="1:8" ht="13.5" customHeight="1" thickBot="1" x14ac:dyDescent="0.25">
      <c r="A148" s="68" t="s">
        <v>39</v>
      </c>
      <c r="B148" s="69"/>
      <c r="C148" s="69"/>
      <c r="D148" s="69"/>
      <c r="E148" s="69"/>
      <c r="F148" s="69"/>
      <c r="G148" s="69"/>
      <c r="H148" s="70"/>
    </row>
    <row r="149" spans="1:8" ht="13.5" customHeight="1" x14ac:dyDescent="0.2">
      <c r="A149" s="8">
        <v>1</v>
      </c>
      <c r="B149" s="30" t="s">
        <v>85</v>
      </c>
      <c r="C149" s="46">
        <v>240</v>
      </c>
      <c r="D149" s="43">
        <v>17.079999999999998</v>
      </c>
      <c r="E149" s="43">
        <v>16.760000000000002</v>
      </c>
      <c r="F149" s="43">
        <v>19.559999999999999</v>
      </c>
      <c r="G149" s="43">
        <v>366.6</v>
      </c>
      <c r="H149" s="24" t="s">
        <v>86</v>
      </c>
    </row>
    <row r="150" spans="1:8" ht="13.5" customHeight="1" x14ac:dyDescent="0.2">
      <c r="A150" s="8">
        <v>2</v>
      </c>
      <c r="B150" s="24" t="s">
        <v>77</v>
      </c>
      <c r="C150" s="48">
        <v>200</v>
      </c>
      <c r="D150" s="43">
        <v>1.1599999999999999</v>
      </c>
      <c r="E150" s="43">
        <v>0.3</v>
      </c>
      <c r="F150" s="43">
        <v>47.26</v>
      </c>
      <c r="G150" s="43">
        <v>196.38</v>
      </c>
      <c r="H150" s="24" t="s">
        <v>78</v>
      </c>
    </row>
    <row r="151" spans="1:8" ht="13.5" customHeight="1" x14ac:dyDescent="0.2">
      <c r="A151" s="8">
        <v>3</v>
      </c>
      <c r="B151" s="24" t="s">
        <v>70</v>
      </c>
      <c r="C151" s="51" t="s">
        <v>146</v>
      </c>
      <c r="D151" s="43">
        <v>0.53</v>
      </c>
      <c r="E151" s="43">
        <v>0.02</v>
      </c>
      <c r="F151" s="43">
        <v>15</v>
      </c>
      <c r="G151" s="43">
        <v>60</v>
      </c>
      <c r="H151" s="24" t="s">
        <v>71</v>
      </c>
    </row>
    <row r="152" spans="1:8" ht="13.5" customHeight="1" x14ac:dyDescent="0.2">
      <c r="A152" s="8">
        <v>4</v>
      </c>
      <c r="B152" s="24" t="s">
        <v>79</v>
      </c>
      <c r="C152" s="48">
        <v>30</v>
      </c>
      <c r="D152" s="43">
        <v>2</v>
      </c>
      <c r="E152" s="43">
        <v>0.33</v>
      </c>
      <c r="F152" s="43">
        <v>14.82</v>
      </c>
      <c r="G152" s="43">
        <v>68.97</v>
      </c>
      <c r="H152" s="28"/>
    </row>
    <row r="153" spans="1:8" ht="13.5" customHeight="1" thickBot="1" x14ac:dyDescent="0.25">
      <c r="A153" s="3"/>
      <c r="B153" s="8" t="s">
        <v>12</v>
      </c>
      <c r="C153" s="13">
        <f>240+200+215+30</f>
        <v>685</v>
      </c>
      <c r="D153" s="58">
        <f>D148+D149+D150+D151+D152</f>
        <v>20.77</v>
      </c>
      <c r="E153" s="58">
        <f>E148+E149+E150+E151+E152</f>
        <v>17.41</v>
      </c>
      <c r="F153" s="58">
        <f>F148+F149+F150+F151+F152</f>
        <v>96.639999999999986</v>
      </c>
      <c r="G153" s="58">
        <f>G148+G149+G150+G151+G152</f>
        <v>691.95</v>
      </c>
      <c r="H153" s="14"/>
    </row>
    <row r="154" spans="1:8" ht="13.5" customHeight="1" thickBot="1" x14ac:dyDescent="0.25">
      <c r="A154" s="68" t="s">
        <v>61</v>
      </c>
      <c r="B154" s="69"/>
      <c r="C154" s="69"/>
      <c r="D154" s="69"/>
      <c r="E154" s="69"/>
      <c r="F154" s="69"/>
      <c r="G154" s="69"/>
      <c r="H154" s="70"/>
    </row>
    <row r="155" spans="1:8" ht="13.5" customHeight="1" x14ac:dyDescent="0.2">
      <c r="A155" s="3">
        <v>1</v>
      </c>
      <c r="B155" s="1" t="s">
        <v>36</v>
      </c>
      <c r="C155" s="2">
        <v>50</v>
      </c>
      <c r="D155" s="57">
        <v>5.46</v>
      </c>
      <c r="E155" s="57">
        <v>9.39</v>
      </c>
      <c r="F155" s="57">
        <v>32.94</v>
      </c>
      <c r="G155" s="57">
        <v>238.5</v>
      </c>
      <c r="H155" s="11" t="s">
        <v>37</v>
      </c>
    </row>
    <row r="156" spans="1:8" ht="13.5" customHeight="1" x14ac:dyDescent="0.2">
      <c r="A156" s="8">
        <v>2</v>
      </c>
      <c r="B156" s="24" t="s">
        <v>70</v>
      </c>
      <c r="C156" s="51" t="s">
        <v>146</v>
      </c>
      <c r="D156" s="43">
        <v>0.53</v>
      </c>
      <c r="E156" s="43">
        <v>0.02</v>
      </c>
      <c r="F156" s="43">
        <v>15</v>
      </c>
      <c r="G156" s="43">
        <v>60</v>
      </c>
      <c r="H156" s="24" t="s">
        <v>71</v>
      </c>
    </row>
    <row r="157" spans="1:8" ht="13.5" customHeight="1" x14ac:dyDescent="0.2">
      <c r="A157" s="3"/>
      <c r="B157" s="8" t="s">
        <v>12</v>
      </c>
      <c r="C157" s="13">
        <f>50+215</f>
        <v>265</v>
      </c>
      <c r="D157" s="58">
        <f>D155+D156</f>
        <v>5.99</v>
      </c>
      <c r="E157" s="58">
        <f>E155+E156</f>
        <v>9.41</v>
      </c>
      <c r="F157" s="58">
        <f>F155+F156</f>
        <v>47.94</v>
      </c>
      <c r="G157" s="58">
        <f>G155+G156</f>
        <v>298.5</v>
      </c>
      <c r="H157" s="14"/>
    </row>
    <row r="158" spans="1:8" ht="13.5" customHeight="1" thickBot="1" x14ac:dyDescent="0.25">
      <c r="A158" s="34"/>
      <c r="B158" s="22" t="s">
        <v>59</v>
      </c>
      <c r="C158" s="35"/>
      <c r="D158" s="59">
        <f>D135+D143+D147+D153+D157</f>
        <v>110</v>
      </c>
      <c r="E158" s="59">
        <f>E135+E143+E147+E153+E157</f>
        <v>117.87999999999998</v>
      </c>
      <c r="F158" s="59">
        <f>F135+F143+F147+F153+F157</f>
        <v>509.67</v>
      </c>
      <c r="G158" s="59">
        <f>G135+G143+G147+G153+G157</f>
        <v>3605.9700000000003</v>
      </c>
      <c r="H158" s="35"/>
    </row>
    <row r="159" spans="1:8" ht="13.5" customHeight="1" thickBot="1" x14ac:dyDescent="0.25">
      <c r="A159" s="68" t="s">
        <v>32</v>
      </c>
      <c r="B159" s="69"/>
      <c r="C159" s="69"/>
      <c r="D159" s="69"/>
      <c r="E159" s="69"/>
      <c r="F159" s="69"/>
      <c r="G159" s="69"/>
      <c r="H159" s="70"/>
    </row>
    <row r="160" spans="1:8" ht="13.5" customHeight="1" thickBot="1" x14ac:dyDescent="0.25">
      <c r="A160" s="68" t="s">
        <v>11</v>
      </c>
      <c r="B160" s="69"/>
      <c r="C160" s="69"/>
      <c r="D160" s="69"/>
      <c r="E160" s="69"/>
      <c r="F160" s="69"/>
      <c r="G160" s="69"/>
      <c r="H160" s="70"/>
    </row>
    <row r="161" spans="1:8" ht="18" customHeight="1" x14ac:dyDescent="0.2">
      <c r="A161" s="23">
        <v>1</v>
      </c>
      <c r="B161" s="24" t="s">
        <v>67</v>
      </c>
      <c r="C161" s="48">
        <v>10</v>
      </c>
      <c r="D161" s="43">
        <v>0.2</v>
      </c>
      <c r="E161" s="43">
        <v>8</v>
      </c>
      <c r="F161" s="43">
        <v>0.2</v>
      </c>
      <c r="G161" s="63">
        <v>70</v>
      </c>
      <c r="H161" s="7" t="s">
        <v>68</v>
      </c>
    </row>
    <row r="162" spans="1:8" ht="28.5" customHeight="1" x14ac:dyDescent="0.2">
      <c r="A162" s="25">
        <v>2</v>
      </c>
      <c r="B162" s="30" t="s">
        <v>156</v>
      </c>
      <c r="C162" s="51" t="s">
        <v>145</v>
      </c>
      <c r="D162" s="43">
        <v>10.24</v>
      </c>
      <c r="E162" s="43">
        <v>7.17</v>
      </c>
      <c r="F162" s="43">
        <v>47.92</v>
      </c>
      <c r="G162" s="43">
        <v>295.83999999999997</v>
      </c>
      <c r="H162" s="24" t="s">
        <v>110</v>
      </c>
    </row>
    <row r="163" spans="1:8" ht="13.5" customHeight="1" x14ac:dyDescent="0.2">
      <c r="A163" s="23">
        <v>3</v>
      </c>
      <c r="B163" s="24" t="s">
        <v>111</v>
      </c>
      <c r="C163" s="51" t="s">
        <v>157</v>
      </c>
      <c r="D163" s="43">
        <v>0.53</v>
      </c>
      <c r="E163" s="43">
        <v>0.02</v>
      </c>
      <c r="F163" s="43">
        <v>15.2</v>
      </c>
      <c r="G163" s="43">
        <v>81</v>
      </c>
      <c r="H163" s="24" t="s">
        <v>112</v>
      </c>
    </row>
    <row r="164" spans="1:8" ht="13.5" customHeight="1" x14ac:dyDescent="0.2">
      <c r="A164" s="25">
        <v>4</v>
      </c>
      <c r="B164" s="24" t="s">
        <v>72</v>
      </c>
      <c r="C164" s="48" t="s">
        <v>147</v>
      </c>
      <c r="D164" s="43">
        <v>4.74</v>
      </c>
      <c r="E164" s="43">
        <v>0.6</v>
      </c>
      <c r="F164" s="43">
        <v>28.98</v>
      </c>
      <c r="G164" s="43">
        <v>140.28</v>
      </c>
      <c r="H164" s="28"/>
    </row>
    <row r="165" spans="1:8" ht="13.5" customHeight="1" x14ac:dyDescent="0.2">
      <c r="A165" s="28"/>
      <c r="B165" s="29" t="s">
        <v>73</v>
      </c>
      <c r="C165" s="49">
        <f>10+215+222+60</f>
        <v>507</v>
      </c>
      <c r="D165" s="44">
        <f>SUM(D161:D164)</f>
        <v>15.709999999999999</v>
      </c>
      <c r="E165" s="44">
        <f>SUM(E161:E164)</f>
        <v>15.79</v>
      </c>
      <c r="F165" s="44">
        <f>SUM(F161:F164)</f>
        <v>92.300000000000011</v>
      </c>
      <c r="G165" s="44">
        <f>SUM(G161:G164)</f>
        <v>587.12</v>
      </c>
      <c r="H165" s="28"/>
    </row>
    <row r="166" spans="1:8" ht="13.5" customHeight="1" x14ac:dyDescent="0.2">
      <c r="A166" s="71" t="s">
        <v>141</v>
      </c>
      <c r="B166" s="72"/>
      <c r="C166" s="72"/>
      <c r="D166" s="72"/>
      <c r="E166" s="72"/>
      <c r="F166" s="72"/>
      <c r="G166" s="72"/>
      <c r="H166" s="73"/>
    </row>
    <row r="167" spans="1:8" ht="13.5" customHeight="1" x14ac:dyDescent="0.2">
      <c r="A167" s="25">
        <v>1</v>
      </c>
      <c r="B167" s="30" t="s">
        <v>113</v>
      </c>
      <c r="C167" s="50" t="s">
        <v>114</v>
      </c>
      <c r="D167" s="43">
        <v>1.26</v>
      </c>
      <c r="E167" s="43">
        <v>3.98</v>
      </c>
      <c r="F167" s="43">
        <v>8.7200000000000006</v>
      </c>
      <c r="G167" s="43">
        <v>101.64</v>
      </c>
      <c r="H167" s="24" t="s">
        <v>115</v>
      </c>
    </row>
    <row r="168" spans="1:8" ht="16.5" customHeight="1" x14ac:dyDescent="0.2">
      <c r="A168" s="25">
        <v>2</v>
      </c>
      <c r="B168" s="24" t="s">
        <v>116</v>
      </c>
      <c r="C168" s="50" t="s">
        <v>117</v>
      </c>
      <c r="D168" s="43">
        <v>22.8</v>
      </c>
      <c r="E168" s="43">
        <v>10.199999999999999</v>
      </c>
      <c r="F168" s="43">
        <v>9.4</v>
      </c>
      <c r="G168" s="43">
        <v>279.39999999999998</v>
      </c>
      <c r="H168" s="24" t="s">
        <v>118</v>
      </c>
    </row>
    <row r="169" spans="1:8" ht="13.5" customHeight="1" x14ac:dyDescent="0.2">
      <c r="A169" s="25">
        <v>3</v>
      </c>
      <c r="B169" s="30" t="s">
        <v>66</v>
      </c>
      <c r="C169" s="48">
        <v>150</v>
      </c>
      <c r="D169" s="43">
        <v>8.6199999999999992</v>
      </c>
      <c r="E169" s="43">
        <v>9.6199999999999992</v>
      </c>
      <c r="F169" s="43">
        <v>31</v>
      </c>
      <c r="G169" s="43">
        <v>245.06</v>
      </c>
      <c r="H169" s="24" t="s">
        <v>119</v>
      </c>
    </row>
    <row r="170" spans="1:8" ht="13.5" customHeight="1" x14ac:dyDescent="0.2">
      <c r="A170" s="25">
        <v>4</v>
      </c>
      <c r="B170" s="24" t="s">
        <v>96</v>
      </c>
      <c r="C170" s="48">
        <v>200</v>
      </c>
      <c r="D170" s="43">
        <v>0.14000000000000001</v>
      </c>
      <c r="E170" s="43">
        <v>0</v>
      </c>
      <c r="F170" s="43">
        <v>22.17</v>
      </c>
      <c r="G170" s="43">
        <v>89.23</v>
      </c>
      <c r="H170" s="24" t="s">
        <v>120</v>
      </c>
    </row>
    <row r="171" spans="1:8" ht="13.5" customHeight="1" x14ac:dyDescent="0.2">
      <c r="A171" s="25">
        <v>5</v>
      </c>
      <c r="B171" s="24" t="s">
        <v>72</v>
      </c>
      <c r="C171" s="48">
        <v>30</v>
      </c>
      <c r="D171" s="43">
        <v>2.37</v>
      </c>
      <c r="E171" s="43">
        <v>0.3</v>
      </c>
      <c r="F171" s="43">
        <v>14.49</v>
      </c>
      <c r="G171" s="43">
        <v>72.599999999999994</v>
      </c>
      <c r="H171" s="28"/>
    </row>
    <row r="172" spans="1:8" ht="13.5" customHeight="1" x14ac:dyDescent="0.2">
      <c r="A172" s="25">
        <v>6</v>
      </c>
      <c r="B172" s="24" t="s">
        <v>79</v>
      </c>
      <c r="C172" s="48">
        <v>30</v>
      </c>
      <c r="D172" s="43">
        <v>2</v>
      </c>
      <c r="E172" s="43">
        <v>0.33</v>
      </c>
      <c r="F172" s="43">
        <v>14.82</v>
      </c>
      <c r="G172" s="43">
        <v>68.97</v>
      </c>
      <c r="H172" s="28"/>
    </row>
    <row r="173" spans="1:8" ht="13.5" customHeight="1" thickBot="1" x14ac:dyDescent="0.25">
      <c r="A173" s="28"/>
      <c r="B173" s="29" t="s">
        <v>73</v>
      </c>
      <c r="C173" s="49">
        <f>200+20+10+100+150+200+30+30</f>
        <v>740</v>
      </c>
      <c r="D173" s="44">
        <f>SUM(D167:D172)</f>
        <v>37.19</v>
      </c>
      <c r="E173" s="44">
        <f>SUM(E167:E172)</f>
        <v>24.429999999999996</v>
      </c>
      <c r="F173" s="44">
        <f>SUM(F167:F172)</f>
        <v>100.6</v>
      </c>
      <c r="G173" s="44">
        <f>SUM(G167:G172)</f>
        <v>856.9</v>
      </c>
      <c r="H173" s="28"/>
    </row>
    <row r="174" spans="1:8" ht="13.5" customHeight="1" thickBot="1" x14ac:dyDescent="0.25">
      <c r="A174" s="68" t="s">
        <v>14</v>
      </c>
      <c r="B174" s="69"/>
      <c r="C174" s="69"/>
      <c r="D174" s="69"/>
      <c r="E174" s="69"/>
      <c r="F174" s="69"/>
      <c r="G174" s="69"/>
      <c r="H174" s="70"/>
    </row>
    <row r="175" spans="1:8" ht="13.5" customHeight="1" x14ac:dyDescent="0.2">
      <c r="A175" s="8">
        <v>1</v>
      </c>
      <c r="B175" s="1" t="s">
        <v>36</v>
      </c>
      <c r="C175" s="2">
        <v>100</v>
      </c>
      <c r="D175" s="57">
        <v>9.2200000000000006</v>
      </c>
      <c r="E175" s="57">
        <v>5.48</v>
      </c>
      <c r="F175" s="57">
        <v>29.18</v>
      </c>
      <c r="G175" s="57">
        <v>202</v>
      </c>
      <c r="H175" s="33" t="s">
        <v>15</v>
      </c>
    </row>
    <row r="176" spans="1:8" ht="13.5" customHeight="1" x14ac:dyDescent="0.2">
      <c r="A176" s="8">
        <v>2</v>
      </c>
      <c r="B176" s="24" t="s">
        <v>70</v>
      </c>
      <c r="C176" s="51" t="s">
        <v>146</v>
      </c>
      <c r="D176" s="43">
        <v>0.53</v>
      </c>
      <c r="E176" s="43">
        <v>0.02</v>
      </c>
      <c r="F176" s="43">
        <v>15</v>
      </c>
      <c r="G176" s="43">
        <v>60</v>
      </c>
      <c r="H176" s="24" t="s">
        <v>71</v>
      </c>
    </row>
    <row r="177" spans="1:8" ht="13.5" customHeight="1" thickBot="1" x14ac:dyDescent="0.25">
      <c r="A177" s="3"/>
      <c r="B177" s="8" t="s">
        <v>12</v>
      </c>
      <c r="C177" s="13">
        <f>100+215</f>
        <v>315</v>
      </c>
      <c r="D177" s="58">
        <f>D175+D176</f>
        <v>9.75</v>
      </c>
      <c r="E177" s="58">
        <f>E175+E176</f>
        <v>5.5</v>
      </c>
      <c r="F177" s="58">
        <f>F175+F176</f>
        <v>44.18</v>
      </c>
      <c r="G177" s="58">
        <f>G175+G176</f>
        <v>262</v>
      </c>
      <c r="H177" s="14"/>
    </row>
    <row r="178" spans="1:8" ht="13.5" customHeight="1" thickBot="1" x14ac:dyDescent="0.25">
      <c r="A178" s="68" t="s">
        <v>39</v>
      </c>
      <c r="B178" s="69"/>
      <c r="C178" s="69"/>
      <c r="D178" s="69"/>
      <c r="E178" s="69"/>
      <c r="F178" s="69"/>
      <c r="G178" s="69"/>
      <c r="H178" s="70"/>
    </row>
    <row r="179" spans="1:8" ht="6.75" customHeight="1" x14ac:dyDescent="0.2">
      <c r="A179" s="8"/>
      <c r="B179" s="1"/>
      <c r="C179" s="2"/>
      <c r="D179" s="57"/>
      <c r="E179" s="57"/>
      <c r="F179" s="57"/>
      <c r="G179" s="57"/>
      <c r="H179" s="1"/>
    </row>
    <row r="180" spans="1:8" ht="13.5" customHeight="1" x14ac:dyDescent="0.2">
      <c r="A180" s="8">
        <v>1</v>
      </c>
      <c r="B180" s="1" t="s">
        <v>64</v>
      </c>
      <c r="C180" s="2" t="s">
        <v>140</v>
      </c>
      <c r="D180" s="57">
        <v>12.86</v>
      </c>
      <c r="E180" s="57">
        <v>15.12</v>
      </c>
      <c r="F180" s="57">
        <v>32.409999999999997</v>
      </c>
      <c r="G180" s="57">
        <v>317.68</v>
      </c>
      <c r="H180" s="11" t="s">
        <v>65</v>
      </c>
    </row>
    <row r="181" spans="1:8" ht="13.5" customHeight="1" x14ac:dyDescent="0.2">
      <c r="A181" s="8">
        <v>2</v>
      </c>
      <c r="B181" s="1" t="s">
        <v>25</v>
      </c>
      <c r="C181" s="2" t="s">
        <v>157</v>
      </c>
      <c r="D181" s="57">
        <v>0.53</v>
      </c>
      <c r="E181" s="57">
        <v>0.02</v>
      </c>
      <c r="F181" s="57">
        <v>15.2</v>
      </c>
      <c r="G181" s="57">
        <v>81</v>
      </c>
      <c r="H181" s="11" t="s">
        <v>26</v>
      </c>
    </row>
    <row r="182" spans="1:8" ht="13.5" customHeight="1" x14ac:dyDescent="0.2">
      <c r="A182" s="8">
        <v>3</v>
      </c>
      <c r="B182" s="24" t="s">
        <v>72</v>
      </c>
      <c r="C182" s="48">
        <v>30</v>
      </c>
      <c r="D182" s="43">
        <v>2.37</v>
      </c>
      <c r="E182" s="43">
        <v>0.3</v>
      </c>
      <c r="F182" s="43">
        <v>14.49</v>
      </c>
      <c r="G182" s="43">
        <v>72.599999999999994</v>
      </c>
      <c r="H182" s="28"/>
    </row>
    <row r="183" spans="1:8" ht="13.5" customHeight="1" x14ac:dyDescent="0.2">
      <c r="A183" s="8">
        <v>4</v>
      </c>
      <c r="B183" s="24" t="s">
        <v>79</v>
      </c>
      <c r="C183" s="48">
        <v>30</v>
      </c>
      <c r="D183" s="43">
        <v>2</v>
      </c>
      <c r="E183" s="43">
        <v>0.33</v>
      </c>
      <c r="F183" s="43">
        <v>14.82</v>
      </c>
      <c r="G183" s="43">
        <v>68.97</v>
      </c>
      <c r="H183" s="28"/>
    </row>
    <row r="184" spans="1:8" ht="13.5" customHeight="1" thickBot="1" x14ac:dyDescent="0.25">
      <c r="A184" s="3"/>
      <c r="B184" s="8" t="s">
        <v>12</v>
      </c>
      <c r="C184" s="13">
        <f>220+15+222+30+30</f>
        <v>517</v>
      </c>
      <c r="D184" s="58">
        <f>D179+D180+D181+D182+D183</f>
        <v>17.759999999999998</v>
      </c>
      <c r="E184" s="58">
        <f>E179+E180+E181+E182+E183</f>
        <v>15.77</v>
      </c>
      <c r="F184" s="58">
        <f>F179+F180+F181+F182+F183</f>
        <v>76.92</v>
      </c>
      <c r="G184" s="58">
        <f>G179+G180+G181+G182+G183</f>
        <v>540.25</v>
      </c>
      <c r="H184" s="14"/>
    </row>
    <row r="185" spans="1:8" ht="13.5" customHeight="1" thickBot="1" x14ac:dyDescent="0.25">
      <c r="A185" s="68" t="s">
        <v>61</v>
      </c>
      <c r="B185" s="69"/>
      <c r="C185" s="69"/>
      <c r="D185" s="69"/>
      <c r="E185" s="69"/>
      <c r="F185" s="69"/>
      <c r="G185" s="69"/>
      <c r="H185" s="70"/>
    </row>
    <row r="186" spans="1:8" ht="13.5" customHeight="1" x14ac:dyDescent="0.2">
      <c r="A186" s="3">
        <v>1</v>
      </c>
      <c r="B186" s="1" t="s">
        <v>43</v>
      </c>
      <c r="C186" s="2">
        <v>50</v>
      </c>
      <c r="D186" s="57">
        <v>5.85</v>
      </c>
      <c r="E186" s="57">
        <v>4.59</v>
      </c>
      <c r="F186" s="57">
        <v>35.85</v>
      </c>
      <c r="G186" s="57">
        <v>208.5</v>
      </c>
      <c r="H186" s="33" t="s">
        <v>44</v>
      </c>
    </row>
    <row r="187" spans="1:8" ht="13.5" customHeight="1" x14ac:dyDescent="0.2">
      <c r="A187" s="8">
        <v>2</v>
      </c>
      <c r="B187" s="24" t="s">
        <v>70</v>
      </c>
      <c r="C187" s="51" t="s">
        <v>146</v>
      </c>
      <c r="D187" s="43">
        <v>0.53</v>
      </c>
      <c r="E187" s="43">
        <v>0.02</v>
      </c>
      <c r="F187" s="43">
        <v>15</v>
      </c>
      <c r="G187" s="43">
        <v>60</v>
      </c>
      <c r="H187" s="24" t="s">
        <v>71</v>
      </c>
    </row>
    <row r="188" spans="1:8" ht="13.5" customHeight="1" x14ac:dyDescent="0.2">
      <c r="A188" s="3"/>
      <c r="B188" s="8" t="s">
        <v>12</v>
      </c>
      <c r="C188" s="13">
        <f>50+215</f>
        <v>265</v>
      </c>
      <c r="D188" s="58">
        <f>D186+D187</f>
        <v>6.38</v>
      </c>
      <c r="E188" s="58">
        <f>E186+E187</f>
        <v>4.6099999999999994</v>
      </c>
      <c r="F188" s="58">
        <f>F186+F187</f>
        <v>50.85</v>
      </c>
      <c r="G188" s="58">
        <f>G186+G187</f>
        <v>268.5</v>
      </c>
      <c r="H188" s="14"/>
    </row>
    <row r="189" spans="1:8" ht="13.5" customHeight="1" thickBot="1" x14ac:dyDescent="0.25">
      <c r="A189" s="34"/>
      <c r="B189" s="22" t="s">
        <v>59</v>
      </c>
      <c r="C189" s="35"/>
      <c r="D189" s="59">
        <f>D165+D173+D177+D184+D188</f>
        <v>86.789999999999992</v>
      </c>
      <c r="E189" s="59">
        <f>E165+E173+E177+E184+E188</f>
        <v>66.099999999999994</v>
      </c>
      <c r="F189" s="59">
        <f>F165+F173+F177+F184+F188</f>
        <v>364.85</v>
      </c>
      <c r="G189" s="59">
        <f>G165+G173+G177+G184+G188</f>
        <v>2514.77</v>
      </c>
      <c r="H189" s="35"/>
    </row>
    <row r="190" spans="1:8" ht="13.5" customHeight="1" thickBot="1" x14ac:dyDescent="0.25">
      <c r="A190" s="68" t="s">
        <v>34</v>
      </c>
      <c r="B190" s="69"/>
      <c r="C190" s="69"/>
      <c r="D190" s="69"/>
      <c r="E190" s="69"/>
      <c r="F190" s="69"/>
      <c r="G190" s="69"/>
      <c r="H190" s="70"/>
    </row>
    <row r="191" spans="1:8" ht="13.5" customHeight="1" thickBot="1" x14ac:dyDescent="0.25">
      <c r="A191" s="68" t="s">
        <v>11</v>
      </c>
      <c r="B191" s="69"/>
      <c r="C191" s="69"/>
      <c r="D191" s="69"/>
      <c r="E191" s="69"/>
      <c r="F191" s="69"/>
      <c r="G191" s="69"/>
      <c r="H191" s="70"/>
    </row>
    <row r="192" spans="1:8" ht="17.25" customHeight="1" x14ac:dyDescent="0.2">
      <c r="A192" s="23">
        <v>1</v>
      </c>
      <c r="B192" s="24" t="s">
        <v>67</v>
      </c>
      <c r="C192" s="48">
        <v>10</v>
      </c>
      <c r="D192" s="43">
        <v>0.2</v>
      </c>
      <c r="E192" s="43">
        <v>8</v>
      </c>
      <c r="F192" s="43">
        <v>0.2</v>
      </c>
      <c r="G192" s="63">
        <v>70</v>
      </c>
      <c r="H192" s="7" t="s">
        <v>68</v>
      </c>
    </row>
    <row r="193" spans="1:8" ht="27" customHeight="1" x14ac:dyDescent="0.2">
      <c r="A193" s="25">
        <v>2</v>
      </c>
      <c r="B193" s="30" t="s">
        <v>150</v>
      </c>
      <c r="C193" s="51" t="s">
        <v>145</v>
      </c>
      <c r="D193" s="43">
        <v>14.73</v>
      </c>
      <c r="E193" s="43">
        <v>13.17</v>
      </c>
      <c r="F193" s="43">
        <v>28.67</v>
      </c>
      <c r="G193" s="43">
        <v>292.11</v>
      </c>
      <c r="H193" s="24" t="s">
        <v>89</v>
      </c>
    </row>
    <row r="194" spans="1:8" ht="13.5" customHeight="1" x14ac:dyDescent="0.2">
      <c r="A194" s="23">
        <v>3</v>
      </c>
      <c r="B194" s="24" t="s">
        <v>98</v>
      </c>
      <c r="C194" s="48" t="s">
        <v>154</v>
      </c>
      <c r="D194" s="43">
        <v>1.45</v>
      </c>
      <c r="E194" s="43">
        <v>1.6</v>
      </c>
      <c r="F194" s="43">
        <v>17.350000000000001</v>
      </c>
      <c r="G194" s="43">
        <v>89.6</v>
      </c>
      <c r="H194" s="24" t="s">
        <v>99</v>
      </c>
    </row>
    <row r="195" spans="1:8" ht="13.5" customHeight="1" x14ac:dyDescent="0.2">
      <c r="A195" s="25">
        <v>4</v>
      </c>
      <c r="B195" s="24" t="s">
        <v>72</v>
      </c>
      <c r="C195" s="48" t="s">
        <v>147</v>
      </c>
      <c r="D195" s="43">
        <v>4.74</v>
      </c>
      <c r="E195" s="43">
        <v>0.6</v>
      </c>
      <c r="F195" s="43">
        <v>28.98</v>
      </c>
      <c r="G195" s="43">
        <v>140.28</v>
      </c>
      <c r="H195" s="28"/>
    </row>
    <row r="196" spans="1:8" ht="13.5" customHeight="1" x14ac:dyDescent="0.2">
      <c r="A196" s="28"/>
      <c r="B196" s="29" t="s">
        <v>73</v>
      </c>
      <c r="C196" s="49">
        <f>10+215+215+60</f>
        <v>500</v>
      </c>
      <c r="D196" s="44">
        <f>SUM(D192:D195)</f>
        <v>21.119999999999997</v>
      </c>
      <c r="E196" s="44">
        <f>SUM(E192:E195)</f>
        <v>23.370000000000005</v>
      </c>
      <c r="F196" s="44">
        <f>SUM(F192:F195)</f>
        <v>75.2</v>
      </c>
      <c r="G196" s="44">
        <f>SUM(G192:G195)</f>
        <v>591.99</v>
      </c>
      <c r="H196" s="28"/>
    </row>
    <row r="197" spans="1:8" ht="13.5" customHeight="1" x14ac:dyDescent="0.2">
      <c r="A197" s="71" t="s">
        <v>141</v>
      </c>
      <c r="B197" s="72"/>
      <c r="C197" s="72"/>
      <c r="D197" s="72"/>
      <c r="E197" s="72"/>
      <c r="F197" s="72"/>
      <c r="G197" s="72"/>
      <c r="H197" s="73"/>
    </row>
    <row r="198" spans="1:8" ht="24.75" customHeight="1" x14ac:dyDescent="0.2">
      <c r="A198" s="25">
        <v>1</v>
      </c>
      <c r="B198" s="30" t="s">
        <v>121</v>
      </c>
      <c r="C198" s="52" t="s">
        <v>122</v>
      </c>
      <c r="D198" s="45">
        <v>5</v>
      </c>
      <c r="E198" s="45">
        <v>4.5999999999999996</v>
      </c>
      <c r="F198" s="45">
        <v>11</v>
      </c>
      <c r="G198" s="45">
        <v>96.4</v>
      </c>
      <c r="H198" s="37" t="s">
        <v>123</v>
      </c>
    </row>
    <row r="199" spans="1:8" ht="16.5" customHeight="1" x14ac:dyDescent="0.2">
      <c r="A199" s="25">
        <v>2</v>
      </c>
      <c r="B199" s="24" t="s">
        <v>124</v>
      </c>
      <c r="C199" s="50" t="s">
        <v>103</v>
      </c>
      <c r="D199" s="43">
        <v>14.74</v>
      </c>
      <c r="E199" s="43">
        <v>13.78</v>
      </c>
      <c r="F199" s="43">
        <v>17.93</v>
      </c>
      <c r="G199" s="43">
        <v>227.7</v>
      </c>
      <c r="H199" s="24" t="s">
        <v>125</v>
      </c>
    </row>
    <row r="200" spans="1:8" s="36" customFormat="1" ht="13.5" customHeight="1" x14ac:dyDescent="0.2">
      <c r="A200" s="25">
        <v>3</v>
      </c>
      <c r="B200" s="24" t="s">
        <v>105</v>
      </c>
      <c r="C200" s="48">
        <v>150</v>
      </c>
      <c r="D200" s="43">
        <v>5.66</v>
      </c>
      <c r="E200" s="43">
        <v>4.91</v>
      </c>
      <c r="F200" s="43">
        <v>36.630000000000003</v>
      </c>
      <c r="G200" s="43">
        <v>216.2</v>
      </c>
      <c r="H200" s="24" t="s">
        <v>106</v>
      </c>
    </row>
    <row r="201" spans="1:8" ht="13.5" customHeight="1" x14ac:dyDescent="0.2">
      <c r="A201" s="25">
        <v>4</v>
      </c>
      <c r="B201" s="24" t="s">
        <v>70</v>
      </c>
      <c r="C201" s="51" t="s">
        <v>146</v>
      </c>
      <c r="D201" s="43">
        <v>0.53</v>
      </c>
      <c r="E201" s="43">
        <v>0.02</v>
      </c>
      <c r="F201" s="43">
        <v>15</v>
      </c>
      <c r="G201" s="43">
        <v>60</v>
      </c>
      <c r="H201" s="24" t="s">
        <v>71</v>
      </c>
    </row>
    <row r="202" spans="1:8" ht="13.5" customHeight="1" x14ac:dyDescent="0.2">
      <c r="A202" s="25">
        <v>5</v>
      </c>
      <c r="B202" s="24" t="s">
        <v>72</v>
      </c>
      <c r="C202" s="48">
        <v>30</v>
      </c>
      <c r="D202" s="43">
        <v>2.37</v>
      </c>
      <c r="E202" s="43">
        <v>0.3</v>
      </c>
      <c r="F202" s="43">
        <v>14.49</v>
      </c>
      <c r="G202" s="43">
        <v>72.599999999999994</v>
      </c>
      <c r="H202" s="28"/>
    </row>
    <row r="203" spans="1:8" ht="13.5" customHeight="1" x14ac:dyDescent="0.2">
      <c r="A203" s="25">
        <v>6</v>
      </c>
      <c r="B203" s="24" t="s">
        <v>79</v>
      </c>
      <c r="C203" s="48">
        <v>30</v>
      </c>
      <c r="D203" s="43">
        <v>2</v>
      </c>
      <c r="E203" s="43">
        <v>0.33</v>
      </c>
      <c r="F203" s="43">
        <v>14.82</v>
      </c>
      <c r="G203" s="43">
        <v>68.97</v>
      </c>
      <c r="H203" s="28"/>
    </row>
    <row r="204" spans="1:8" ht="13.5" customHeight="1" thickBot="1" x14ac:dyDescent="0.25">
      <c r="A204" s="28"/>
      <c r="B204" s="29" t="s">
        <v>73</v>
      </c>
      <c r="C204" s="49">
        <f>200+5+5+110+150+215+30+30</f>
        <v>745</v>
      </c>
      <c r="D204" s="44">
        <f>SUM(D198:D203)</f>
        <v>30.300000000000004</v>
      </c>
      <c r="E204" s="44">
        <f>SUM(E198:E203)</f>
        <v>23.939999999999998</v>
      </c>
      <c r="F204" s="44">
        <f>SUM(F198:F203)</f>
        <v>109.87</v>
      </c>
      <c r="G204" s="44">
        <f>SUM(G198:G203)</f>
        <v>741.87</v>
      </c>
      <c r="H204" s="28"/>
    </row>
    <row r="205" spans="1:8" ht="13.5" customHeight="1" thickBot="1" x14ac:dyDescent="0.25">
      <c r="A205" s="68" t="s">
        <v>14</v>
      </c>
      <c r="B205" s="69"/>
      <c r="C205" s="69"/>
      <c r="D205" s="69"/>
      <c r="E205" s="69"/>
      <c r="F205" s="69"/>
      <c r="G205" s="69"/>
      <c r="H205" s="70"/>
    </row>
    <row r="206" spans="1:8" ht="13.5" customHeight="1" x14ac:dyDescent="0.2">
      <c r="A206" s="3">
        <v>1</v>
      </c>
      <c r="B206" s="1" t="s">
        <v>27</v>
      </c>
      <c r="C206" s="2">
        <v>100</v>
      </c>
      <c r="D206" s="57">
        <v>5.09</v>
      </c>
      <c r="E206" s="57">
        <v>10.47</v>
      </c>
      <c r="F206" s="57">
        <v>31.61</v>
      </c>
      <c r="G206" s="57">
        <v>240.75</v>
      </c>
      <c r="H206" s="32" t="s">
        <v>28</v>
      </c>
    </row>
    <row r="207" spans="1:8" ht="13.5" customHeight="1" x14ac:dyDescent="0.2">
      <c r="A207" s="8">
        <v>2</v>
      </c>
      <c r="B207" s="24" t="s">
        <v>70</v>
      </c>
      <c r="C207" s="51" t="s">
        <v>146</v>
      </c>
      <c r="D207" s="43">
        <v>0.53</v>
      </c>
      <c r="E207" s="43">
        <v>0.02</v>
      </c>
      <c r="F207" s="43">
        <v>15</v>
      </c>
      <c r="G207" s="43">
        <v>60</v>
      </c>
      <c r="H207" s="24" t="s">
        <v>71</v>
      </c>
    </row>
    <row r="208" spans="1:8" ht="13.5" customHeight="1" thickBot="1" x14ac:dyDescent="0.25">
      <c r="A208" s="3"/>
      <c r="B208" s="8" t="s">
        <v>12</v>
      </c>
      <c r="C208" s="13">
        <f>100+215</f>
        <v>315</v>
      </c>
      <c r="D208" s="58">
        <f>D206+D207</f>
        <v>5.62</v>
      </c>
      <c r="E208" s="58">
        <f>E206+E207</f>
        <v>10.49</v>
      </c>
      <c r="F208" s="58">
        <f>F206+F207</f>
        <v>46.61</v>
      </c>
      <c r="G208" s="58">
        <f>G206+G207</f>
        <v>300.75</v>
      </c>
      <c r="H208" s="14"/>
    </row>
    <row r="209" spans="1:8" ht="13.5" customHeight="1" thickBot="1" x14ac:dyDescent="0.25">
      <c r="A209" s="68" t="s">
        <v>39</v>
      </c>
      <c r="B209" s="69"/>
      <c r="C209" s="69"/>
      <c r="D209" s="69"/>
      <c r="E209" s="69"/>
      <c r="F209" s="69"/>
      <c r="G209" s="69"/>
      <c r="H209" s="70"/>
    </row>
    <row r="210" spans="1:8" ht="13.5" customHeight="1" x14ac:dyDescent="0.2">
      <c r="A210" s="3">
        <v>1</v>
      </c>
      <c r="B210" s="1" t="s">
        <v>17</v>
      </c>
      <c r="C210" s="2">
        <v>90</v>
      </c>
      <c r="D210" s="57">
        <v>6.88</v>
      </c>
      <c r="E210" s="57">
        <v>5.6</v>
      </c>
      <c r="F210" s="57">
        <v>9.61</v>
      </c>
      <c r="G210" s="57">
        <v>116</v>
      </c>
      <c r="H210" s="1" t="s">
        <v>18</v>
      </c>
    </row>
    <row r="211" spans="1:8" ht="13.5" customHeight="1" x14ac:dyDescent="0.2">
      <c r="A211" s="3">
        <v>2</v>
      </c>
      <c r="B211" s="1" t="s">
        <v>19</v>
      </c>
      <c r="C211" s="2">
        <v>150</v>
      </c>
      <c r="D211" s="57">
        <v>3.08</v>
      </c>
      <c r="E211" s="57">
        <v>4.8</v>
      </c>
      <c r="F211" s="57">
        <v>20.440000000000001</v>
      </c>
      <c r="G211" s="57">
        <v>137.25</v>
      </c>
      <c r="H211" s="1" t="s">
        <v>20</v>
      </c>
    </row>
    <row r="212" spans="1:8" ht="13.5" customHeight="1" x14ac:dyDescent="0.2">
      <c r="A212" s="8">
        <v>3</v>
      </c>
      <c r="B212" s="1" t="s">
        <v>25</v>
      </c>
      <c r="C212" s="2" t="s">
        <v>157</v>
      </c>
      <c r="D212" s="57">
        <v>0.53</v>
      </c>
      <c r="E212" s="57">
        <v>0.02</v>
      </c>
      <c r="F212" s="57">
        <v>15.2</v>
      </c>
      <c r="G212" s="57">
        <v>81</v>
      </c>
      <c r="H212" s="11" t="s">
        <v>26</v>
      </c>
    </row>
    <row r="213" spans="1:8" ht="13.5" customHeight="1" x14ac:dyDescent="0.2">
      <c r="A213" s="8">
        <v>4</v>
      </c>
      <c r="B213" s="24" t="s">
        <v>72</v>
      </c>
      <c r="C213" s="48">
        <v>30</v>
      </c>
      <c r="D213" s="43">
        <v>2.37</v>
      </c>
      <c r="E213" s="43">
        <v>0.3</v>
      </c>
      <c r="F213" s="43">
        <v>14.49</v>
      </c>
      <c r="G213" s="43">
        <v>72.599999999999994</v>
      </c>
      <c r="H213" s="28"/>
    </row>
    <row r="214" spans="1:8" ht="13.5" customHeight="1" x14ac:dyDescent="0.2">
      <c r="A214" s="8">
        <v>5</v>
      </c>
      <c r="B214" s="24" t="s">
        <v>79</v>
      </c>
      <c r="C214" s="48">
        <v>30</v>
      </c>
      <c r="D214" s="43">
        <v>2</v>
      </c>
      <c r="E214" s="43">
        <v>0.33</v>
      </c>
      <c r="F214" s="43">
        <v>14.82</v>
      </c>
      <c r="G214" s="43">
        <v>68.97</v>
      </c>
      <c r="H214" s="28"/>
    </row>
    <row r="215" spans="1:8" ht="13.5" customHeight="1" thickBot="1" x14ac:dyDescent="0.25">
      <c r="A215" s="3"/>
      <c r="B215" s="8" t="s">
        <v>12</v>
      </c>
      <c r="C215" s="13">
        <f>90+150+222+30+30</f>
        <v>522</v>
      </c>
      <c r="D215" s="58">
        <f>D210+D211+D212+D213+D214</f>
        <v>14.86</v>
      </c>
      <c r="E215" s="58">
        <f>E210+E211+E212+E213+E214</f>
        <v>11.049999999999999</v>
      </c>
      <c r="F215" s="58">
        <f>F210+F211+F212+F213+F214</f>
        <v>74.56</v>
      </c>
      <c r="G215" s="58">
        <f>G210+G211+G212+G213+G214</f>
        <v>475.82000000000005</v>
      </c>
      <c r="H215" s="14"/>
    </row>
    <row r="216" spans="1:8" ht="13.5" customHeight="1" thickBot="1" x14ac:dyDescent="0.25">
      <c r="A216" s="68" t="s">
        <v>61</v>
      </c>
      <c r="B216" s="69"/>
      <c r="C216" s="69"/>
      <c r="D216" s="69"/>
      <c r="E216" s="69"/>
      <c r="F216" s="69"/>
      <c r="G216" s="69"/>
      <c r="H216" s="70"/>
    </row>
    <row r="217" spans="1:8" ht="13.5" customHeight="1" x14ac:dyDescent="0.2">
      <c r="A217" s="3">
        <v>1</v>
      </c>
      <c r="B217" s="1" t="s">
        <v>36</v>
      </c>
      <c r="C217" s="2">
        <v>50</v>
      </c>
      <c r="D217" s="57">
        <v>9.2200000000000006</v>
      </c>
      <c r="E217" s="57">
        <v>5.48</v>
      </c>
      <c r="F217" s="57">
        <v>29.18</v>
      </c>
      <c r="G217" s="57">
        <v>202</v>
      </c>
      <c r="H217" s="33" t="s">
        <v>15</v>
      </c>
    </row>
    <row r="218" spans="1:8" ht="13.5" customHeight="1" x14ac:dyDescent="0.2">
      <c r="A218" s="8">
        <v>2</v>
      </c>
      <c r="B218" s="24" t="s">
        <v>70</v>
      </c>
      <c r="C218" s="51" t="s">
        <v>146</v>
      </c>
      <c r="D218" s="43">
        <v>0.53</v>
      </c>
      <c r="E218" s="43">
        <v>0.02</v>
      </c>
      <c r="F218" s="43">
        <v>15</v>
      </c>
      <c r="G218" s="43">
        <v>60</v>
      </c>
      <c r="H218" s="24" t="s">
        <v>71</v>
      </c>
    </row>
    <row r="219" spans="1:8" ht="13.5" customHeight="1" x14ac:dyDescent="0.2">
      <c r="A219" s="3"/>
      <c r="B219" s="8" t="s">
        <v>12</v>
      </c>
      <c r="C219" s="13">
        <f>50+215</f>
        <v>265</v>
      </c>
      <c r="D219" s="58">
        <f>D217+D218</f>
        <v>9.75</v>
      </c>
      <c r="E219" s="58">
        <f>E217+E218</f>
        <v>5.5</v>
      </c>
      <c r="F219" s="58">
        <f>F217+F218</f>
        <v>44.18</v>
      </c>
      <c r="G219" s="58">
        <f>G217+G218</f>
        <v>262</v>
      </c>
      <c r="H219" s="14"/>
    </row>
    <row r="220" spans="1:8" ht="13.5" customHeight="1" thickBot="1" x14ac:dyDescent="0.25">
      <c r="A220" s="34"/>
      <c r="B220" s="22" t="s">
        <v>59</v>
      </c>
      <c r="C220" s="35"/>
      <c r="D220" s="59">
        <f>D196+D204+D208+D215+D219</f>
        <v>81.650000000000006</v>
      </c>
      <c r="E220" s="59">
        <f>E196+E204+E208+E215+E219</f>
        <v>74.350000000000009</v>
      </c>
      <c r="F220" s="59">
        <f>F196+F204+F208+F215+F219</f>
        <v>350.42</v>
      </c>
      <c r="G220" s="59">
        <f>G196+G204+G208+G215+G219</f>
        <v>2372.4300000000003</v>
      </c>
      <c r="H220" s="35"/>
    </row>
    <row r="221" spans="1:8" ht="13.5" customHeight="1" thickBot="1" x14ac:dyDescent="0.25">
      <c r="A221" s="68" t="s">
        <v>35</v>
      </c>
      <c r="B221" s="69"/>
      <c r="C221" s="69"/>
      <c r="D221" s="69"/>
      <c r="E221" s="69"/>
      <c r="F221" s="69"/>
      <c r="G221" s="69"/>
      <c r="H221" s="70"/>
    </row>
    <row r="222" spans="1:8" ht="13.5" customHeight="1" thickBot="1" x14ac:dyDescent="0.25">
      <c r="A222" s="68" t="s">
        <v>11</v>
      </c>
      <c r="B222" s="69"/>
      <c r="C222" s="69"/>
      <c r="D222" s="69"/>
      <c r="E222" s="69"/>
      <c r="F222" s="69"/>
      <c r="G222" s="69"/>
      <c r="H222" s="70"/>
    </row>
    <row r="223" spans="1:8" ht="16.5" customHeight="1" x14ac:dyDescent="0.2">
      <c r="A223" s="23">
        <v>1</v>
      </c>
      <c r="B223" s="24" t="s">
        <v>80</v>
      </c>
      <c r="C223" s="48">
        <v>15</v>
      </c>
      <c r="D223" s="43">
        <v>5.33</v>
      </c>
      <c r="E223" s="43">
        <v>7.43</v>
      </c>
      <c r="F223" s="43">
        <v>0</v>
      </c>
      <c r="G223" s="43">
        <v>54</v>
      </c>
      <c r="H223" s="24" t="s">
        <v>81</v>
      </c>
    </row>
    <row r="224" spans="1:8" ht="17.25" customHeight="1" x14ac:dyDescent="0.2">
      <c r="A224" s="25">
        <v>2</v>
      </c>
      <c r="B224" s="30" t="s">
        <v>30</v>
      </c>
      <c r="C224" s="51" t="s">
        <v>145</v>
      </c>
      <c r="D224" s="43">
        <v>7.44</v>
      </c>
      <c r="E224" s="43">
        <v>9.51</v>
      </c>
      <c r="F224" s="43">
        <v>38.119999999999997</v>
      </c>
      <c r="G224" s="43">
        <v>297.99</v>
      </c>
      <c r="H224" s="24" t="s">
        <v>89</v>
      </c>
    </row>
    <row r="225" spans="1:8" ht="13.5" customHeight="1" x14ac:dyDescent="0.2">
      <c r="A225" s="23">
        <v>3</v>
      </c>
      <c r="B225" s="24" t="s">
        <v>111</v>
      </c>
      <c r="C225" s="51" t="s">
        <v>157</v>
      </c>
      <c r="D225" s="43">
        <v>0.53</v>
      </c>
      <c r="E225" s="43">
        <v>0.02</v>
      </c>
      <c r="F225" s="43">
        <v>15.2</v>
      </c>
      <c r="G225" s="43">
        <v>81</v>
      </c>
      <c r="H225" s="24" t="s">
        <v>112</v>
      </c>
    </row>
    <row r="226" spans="1:8" ht="13.5" customHeight="1" x14ac:dyDescent="0.2">
      <c r="A226" s="25">
        <v>4</v>
      </c>
      <c r="B226" s="24" t="s">
        <v>72</v>
      </c>
      <c r="C226" s="48" t="s">
        <v>147</v>
      </c>
      <c r="D226" s="43">
        <v>4.74</v>
      </c>
      <c r="E226" s="43">
        <v>0.6</v>
      </c>
      <c r="F226" s="43">
        <v>28.98</v>
      </c>
      <c r="G226" s="43">
        <v>140.28</v>
      </c>
      <c r="H226" s="28"/>
    </row>
    <row r="227" spans="1:8" ht="13.5" customHeight="1" x14ac:dyDescent="0.2">
      <c r="A227" s="28"/>
      <c r="B227" s="29" t="s">
        <v>73</v>
      </c>
      <c r="C227" s="49">
        <f>15+215+222+60</f>
        <v>512</v>
      </c>
      <c r="D227" s="44">
        <f>SUM(D223:D226)</f>
        <v>18.04</v>
      </c>
      <c r="E227" s="44">
        <f>SUM(E223:E226)</f>
        <v>17.559999999999999</v>
      </c>
      <c r="F227" s="44">
        <f>SUM(F223:F226)</f>
        <v>82.3</v>
      </c>
      <c r="G227" s="44">
        <f>SUM(G223:G226)</f>
        <v>573.27</v>
      </c>
      <c r="H227" s="28"/>
    </row>
    <row r="228" spans="1:8" ht="13.5" customHeight="1" x14ac:dyDescent="0.2">
      <c r="A228" s="71" t="s">
        <v>141</v>
      </c>
      <c r="B228" s="72"/>
      <c r="C228" s="72"/>
      <c r="D228" s="72"/>
      <c r="E228" s="72"/>
      <c r="F228" s="72"/>
      <c r="G228" s="72"/>
      <c r="H228" s="73"/>
    </row>
    <row r="229" spans="1:8" ht="27.75" customHeight="1" x14ac:dyDescent="0.2">
      <c r="A229" s="25">
        <v>1</v>
      </c>
      <c r="B229" s="30" t="s">
        <v>126</v>
      </c>
      <c r="C229" s="50" t="s">
        <v>127</v>
      </c>
      <c r="D229" s="43">
        <v>1.48</v>
      </c>
      <c r="E229" s="43">
        <v>4.16</v>
      </c>
      <c r="F229" s="43">
        <v>6.64</v>
      </c>
      <c r="G229" s="43">
        <v>82.11</v>
      </c>
      <c r="H229" s="24" t="s">
        <v>75</v>
      </c>
    </row>
    <row r="230" spans="1:8" ht="13.5" customHeight="1" x14ac:dyDescent="0.2">
      <c r="A230" s="25">
        <v>2</v>
      </c>
      <c r="B230" s="24" t="s">
        <v>128</v>
      </c>
      <c r="C230" s="48">
        <v>60</v>
      </c>
      <c r="D230" s="43">
        <v>2.04</v>
      </c>
      <c r="E230" s="43">
        <v>0.13</v>
      </c>
      <c r="F230" s="43">
        <v>13.6</v>
      </c>
      <c r="G230" s="43">
        <v>57.12</v>
      </c>
      <c r="H230" s="24" t="s">
        <v>129</v>
      </c>
    </row>
    <row r="231" spans="1:8" ht="13.5" customHeight="1" x14ac:dyDescent="0.2">
      <c r="A231" s="25">
        <v>3</v>
      </c>
      <c r="B231" s="30" t="s">
        <v>38</v>
      </c>
      <c r="C231" s="48">
        <v>240</v>
      </c>
      <c r="D231" s="43">
        <v>19.45</v>
      </c>
      <c r="E231" s="43">
        <v>18.7</v>
      </c>
      <c r="F231" s="43">
        <v>49.7</v>
      </c>
      <c r="G231" s="43">
        <v>444.94</v>
      </c>
      <c r="H231" s="24" t="s">
        <v>76</v>
      </c>
    </row>
    <row r="232" spans="1:8" ht="13.5" customHeight="1" x14ac:dyDescent="0.2">
      <c r="A232" s="25">
        <v>4</v>
      </c>
      <c r="B232" s="24" t="s">
        <v>77</v>
      </c>
      <c r="C232" s="48">
        <v>200</v>
      </c>
      <c r="D232" s="43">
        <v>1.1599999999999999</v>
      </c>
      <c r="E232" s="43">
        <v>0.3</v>
      </c>
      <c r="F232" s="43">
        <v>47.26</v>
      </c>
      <c r="G232" s="43">
        <v>196.38</v>
      </c>
      <c r="H232" s="24" t="s">
        <v>78</v>
      </c>
    </row>
    <row r="233" spans="1:8" ht="13.5" customHeight="1" x14ac:dyDescent="0.2">
      <c r="A233" s="25">
        <v>5</v>
      </c>
      <c r="B233" s="24" t="s">
        <v>72</v>
      </c>
      <c r="C233" s="48">
        <v>30</v>
      </c>
      <c r="D233" s="43">
        <v>2.37</v>
      </c>
      <c r="E233" s="43">
        <v>0.3</v>
      </c>
      <c r="F233" s="43">
        <v>14.49</v>
      </c>
      <c r="G233" s="43">
        <v>72.599999999999994</v>
      </c>
      <c r="H233" s="28"/>
    </row>
    <row r="234" spans="1:8" ht="13.5" customHeight="1" x14ac:dyDescent="0.2">
      <c r="A234" s="25">
        <v>6</v>
      </c>
      <c r="B234" s="24" t="s">
        <v>79</v>
      </c>
      <c r="C234" s="48">
        <v>30</v>
      </c>
      <c r="D234" s="43">
        <v>2</v>
      </c>
      <c r="E234" s="43">
        <v>0.33</v>
      </c>
      <c r="F234" s="43">
        <v>14.82</v>
      </c>
      <c r="G234" s="43">
        <v>68.97</v>
      </c>
      <c r="H234" s="28"/>
    </row>
    <row r="235" spans="1:8" ht="13.5" customHeight="1" thickBot="1" x14ac:dyDescent="0.25">
      <c r="A235" s="28"/>
      <c r="B235" s="29" t="s">
        <v>73</v>
      </c>
      <c r="C235" s="49">
        <f>200+10+60+240+200+30+30</f>
        <v>770</v>
      </c>
      <c r="D235" s="44">
        <f>SUM(D229:D234)</f>
        <v>28.5</v>
      </c>
      <c r="E235" s="44">
        <f>SUM(E229:E234)</f>
        <v>23.919999999999998</v>
      </c>
      <c r="F235" s="44">
        <f>SUM(F229:F234)</f>
        <v>146.51</v>
      </c>
      <c r="G235" s="44">
        <f>SUM(G229:G234)</f>
        <v>922.12</v>
      </c>
      <c r="H235" s="28"/>
    </row>
    <row r="236" spans="1:8" ht="13.5" customHeight="1" thickBot="1" x14ac:dyDescent="0.25">
      <c r="A236" s="68" t="s">
        <v>14</v>
      </c>
      <c r="B236" s="69"/>
      <c r="C236" s="69"/>
      <c r="D236" s="69"/>
      <c r="E236" s="69"/>
      <c r="F236" s="69"/>
      <c r="G236" s="69"/>
      <c r="H236" s="70"/>
    </row>
    <row r="237" spans="1:8" ht="13.5" customHeight="1" x14ac:dyDescent="0.2">
      <c r="A237" s="8">
        <v>1</v>
      </c>
      <c r="B237" s="1" t="s">
        <v>43</v>
      </c>
      <c r="C237" s="2">
        <v>100</v>
      </c>
      <c r="D237" s="57">
        <v>5.85</v>
      </c>
      <c r="E237" s="57">
        <v>4.59</v>
      </c>
      <c r="F237" s="57">
        <v>35.85</v>
      </c>
      <c r="G237" s="57">
        <v>208.5</v>
      </c>
      <c r="H237" s="33" t="s">
        <v>44</v>
      </c>
    </row>
    <row r="238" spans="1:8" ht="13.5" customHeight="1" x14ac:dyDescent="0.2">
      <c r="A238" s="3">
        <v>2</v>
      </c>
      <c r="B238" s="24" t="s">
        <v>70</v>
      </c>
      <c r="C238" s="51" t="s">
        <v>146</v>
      </c>
      <c r="D238" s="43">
        <v>0.53</v>
      </c>
      <c r="E238" s="43">
        <v>0.02</v>
      </c>
      <c r="F238" s="43">
        <v>15</v>
      </c>
      <c r="G238" s="43">
        <v>60</v>
      </c>
      <c r="H238" s="24" t="s">
        <v>71</v>
      </c>
    </row>
    <row r="239" spans="1:8" ht="13.5" customHeight="1" thickBot="1" x14ac:dyDescent="0.25">
      <c r="A239" s="3"/>
      <c r="B239" s="8" t="s">
        <v>12</v>
      </c>
      <c r="C239" s="13">
        <f>100+215</f>
        <v>315</v>
      </c>
      <c r="D239" s="58">
        <f>D237+D238</f>
        <v>6.38</v>
      </c>
      <c r="E239" s="58">
        <f>E237+E238</f>
        <v>4.6099999999999994</v>
      </c>
      <c r="F239" s="58">
        <f>F237+F238</f>
        <v>50.85</v>
      </c>
      <c r="G239" s="58">
        <f>G237+G238</f>
        <v>268.5</v>
      </c>
      <c r="H239" s="14"/>
    </row>
    <row r="240" spans="1:8" ht="13.5" customHeight="1" thickBot="1" x14ac:dyDescent="0.25">
      <c r="A240" s="68" t="s">
        <v>39</v>
      </c>
      <c r="B240" s="69"/>
      <c r="C240" s="69"/>
      <c r="D240" s="69"/>
      <c r="E240" s="69"/>
      <c r="F240" s="69"/>
      <c r="G240" s="69"/>
      <c r="H240" s="70"/>
    </row>
    <row r="241" spans="1:8" ht="13.5" customHeight="1" x14ac:dyDescent="0.2">
      <c r="A241" s="8"/>
      <c r="B241" s="1"/>
      <c r="C241" s="2"/>
      <c r="D241" s="57"/>
      <c r="E241" s="57"/>
      <c r="F241" s="57"/>
      <c r="G241" s="57"/>
      <c r="H241" s="1"/>
    </row>
    <row r="242" spans="1:8" ht="13.5" customHeight="1" x14ac:dyDescent="0.2">
      <c r="A242" s="8">
        <v>1</v>
      </c>
      <c r="B242" s="1" t="s">
        <v>46</v>
      </c>
      <c r="C242" s="2">
        <v>240</v>
      </c>
      <c r="D242" s="57">
        <v>17.059999999999999</v>
      </c>
      <c r="E242" s="57">
        <v>29.8</v>
      </c>
      <c r="F242" s="57">
        <v>35.200000000000003</v>
      </c>
      <c r="G242" s="57">
        <v>360.32100000000003</v>
      </c>
      <c r="H242" s="1" t="s">
        <v>47</v>
      </c>
    </row>
    <row r="243" spans="1:8" ht="13.5" customHeight="1" x14ac:dyDescent="0.2">
      <c r="A243" s="8">
        <v>2</v>
      </c>
      <c r="B243" s="24" t="s">
        <v>70</v>
      </c>
      <c r="C243" s="51" t="s">
        <v>146</v>
      </c>
      <c r="D243" s="43">
        <v>0.53</v>
      </c>
      <c r="E243" s="43">
        <v>0.02</v>
      </c>
      <c r="F243" s="43">
        <v>15</v>
      </c>
      <c r="G243" s="43">
        <v>60</v>
      </c>
      <c r="H243" s="24" t="s">
        <v>71</v>
      </c>
    </row>
    <row r="244" spans="1:8" ht="13.5" customHeight="1" x14ac:dyDescent="0.2">
      <c r="A244" s="8">
        <v>3</v>
      </c>
      <c r="B244" s="24" t="s">
        <v>72</v>
      </c>
      <c r="C244" s="48">
        <v>30</v>
      </c>
      <c r="D244" s="43">
        <v>2.37</v>
      </c>
      <c r="E244" s="43">
        <v>0.3</v>
      </c>
      <c r="F244" s="43">
        <v>14.49</v>
      </c>
      <c r="G244" s="43">
        <v>72.599999999999994</v>
      </c>
      <c r="H244" s="28"/>
    </row>
    <row r="245" spans="1:8" ht="13.5" customHeight="1" x14ac:dyDescent="0.2">
      <c r="A245" s="8">
        <v>4</v>
      </c>
      <c r="B245" s="24" t="s">
        <v>79</v>
      </c>
      <c r="C245" s="48">
        <v>30</v>
      </c>
      <c r="D245" s="43">
        <v>2</v>
      </c>
      <c r="E245" s="43">
        <v>0.33</v>
      </c>
      <c r="F245" s="43">
        <v>14.82</v>
      </c>
      <c r="G245" s="43">
        <v>68.97</v>
      </c>
      <c r="H245" s="28"/>
    </row>
    <row r="246" spans="1:8" ht="13.5" customHeight="1" thickBot="1" x14ac:dyDescent="0.25">
      <c r="A246" s="3"/>
      <c r="B246" s="8" t="s">
        <v>12</v>
      </c>
      <c r="C246" s="9">
        <f>240+215+30+30</f>
        <v>515</v>
      </c>
      <c r="D246" s="58">
        <f>D241+D242+D243+D244+D245</f>
        <v>21.96</v>
      </c>
      <c r="E246" s="58">
        <f>E241+E242+E243+E244+E245</f>
        <v>30.45</v>
      </c>
      <c r="F246" s="58">
        <f>F241+F242+F243+F244+F245</f>
        <v>79.509999999999991</v>
      </c>
      <c r="G246" s="58">
        <f>G241+G242+G243+G244+G245</f>
        <v>561.89100000000008</v>
      </c>
      <c r="H246" s="14"/>
    </row>
    <row r="247" spans="1:8" ht="13.5" customHeight="1" thickBot="1" x14ac:dyDescent="0.25">
      <c r="A247" s="68" t="s">
        <v>61</v>
      </c>
      <c r="B247" s="69"/>
      <c r="C247" s="69"/>
      <c r="D247" s="69"/>
      <c r="E247" s="69"/>
      <c r="F247" s="69"/>
      <c r="G247" s="69"/>
      <c r="H247" s="70"/>
    </row>
    <row r="248" spans="1:8" ht="13.5" customHeight="1" x14ac:dyDescent="0.2">
      <c r="A248" s="3">
        <v>1</v>
      </c>
      <c r="B248" s="1" t="s">
        <v>27</v>
      </c>
      <c r="C248" s="2">
        <v>50</v>
      </c>
      <c r="D248" s="57">
        <v>5.09</v>
      </c>
      <c r="E248" s="57">
        <v>10.47</v>
      </c>
      <c r="F248" s="57">
        <v>31.61</v>
      </c>
      <c r="G248" s="57">
        <v>240.75</v>
      </c>
      <c r="H248" s="32" t="s">
        <v>28</v>
      </c>
    </row>
    <row r="249" spans="1:8" ht="13.5" customHeight="1" x14ac:dyDescent="0.2">
      <c r="A249" s="8">
        <v>2</v>
      </c>
      <c r="B249" s="1" t="s">
        <v>25</v>
      </c>
      <c r="C249" s="2" t="s">
        <v>157</v>
      </c>
      <c r="D249" s="57">
        <v>0.53</v>
      </c>
      <c r="E249" s="57">
        <v>0.02</v>
      </c>
      <c r="F249" s="57">
        <v>15.2</v>
      </c>
      <c r="G249" s="57">
        <v>81</v>
      </c>
      <c r="H249" s="11" t="s">
        <v>26</v>
      </c>
    </row>
    <row r="250" spans="1:8" ht="13.5" customHeight="1" x14ac:dyDescent="0.2">
      <c r="A250" s="3"/>
      <c r="B250" s="8" t="s">
        <v>12</v>
      </c>
      <c r="C250" s="13">
        <f>50+222</f>
        <v>272</v>
      </c>
      <c r="D250" s="58">
        <f>D248+D249</f>
        <v>5.62</v>
      </c>
      <c r="E250" s="58">
        <f>E248+E249</f>
        <v>10.49</v>
      </c>
      <c r="F250" s="58">
        <f>F248+F249</f>
        <v>46.81</v>
      </c>
      <c r="G250" s="58">
        <f>G248+G249</f>
        <v>321.75</v>
      </c>
      <c r="H250" s="14"/>
    </row>
    <row r="251" spans="1:8" ht="13.5" customHeight="1" thickBot="1" x14ac:dyDescent="0.25">
      <c r="A251" s="34"/>
      <c r="B251" s="22" t="s">
        <v>59</v>
      </c>
      <c r="C251" s="35"/>
      <c r="D251" s="59">
        <f>D227+D235+D239+D246+D250</f>
        <v>80.5</v>
      </c>
      <c r="E251" s="59">
        <f>E227+E235+E239+E246+E250</f>
        <v>87.029999999999987</v>
      </c>
      <c r="F251" s="59">
        <f>F227+F235+F239+F246+F250</f>
        <v>405.98</v>
      </c>
      <c r="G251" s="59">
        <f>G227+G235+G239+G246+G250</f>
        <v>2647.5309999999999</v>
      </c>
      <c r="H251" s="35"/>
    </row>
    <row r="252" spans="1:8" ht="13.5" customHeight="1" thickBot="1" x14ac:dyDescent="0.25">
      <c r="A252" s="68" t="s">
        <v>49</v>
      </c>
      <c r="B252" s="69"/>
      <c r="C252" s="69"/>
      <c r="D252" s="69"/>
      <c r="E252" s="69"/>
      <c r="F252" s="69"/>
      <c r="G252" s="69"/>
      <c r="H252" s="70"/>
    </row>
    <row r="253" spans="1:8" ht="13.5" customHeight="1" thickBot="1" x14ac:dyDescent="0.25">
      <c r="A253" s="68" t="s">
        <v>11</v>
      </c>
      <c r="B253" s="69"/>
      <c r="C253" s="69"/>
      <c r="D253" s="69"/>
      <c r="E253" s="69"/>
      <c r="F253" s="69"/>
      <c r="G253" s="69"/>
      <c r="H253" s="70"/>
    </row>
    <row r="254" spans="1:8" ht="15.75" customHeight="1" x14ac:dyDescent="0.2">
      <c r="A254" s="23">
        <v>1</v>
      </c>
      <c r="B254" s="24" t="s">
        <v>67</v>
      </c>
      <c r="C254" s="48">
        <v>10</v>
      </c>
      <c r="D254" s="43">
        <v>0.2</v>
      </c>
      <c r="E254" s="43">
        <v>8</v>
      </c>
      <c r="F254" s="43">
        <v>0.2</v>
      </c>
      <c r="G254" s="63">
        <v>70</v>
      </c>
      <c r="H254" s="7" t="s">
        <v>68</v>
      </c>
    </row>
    <row r="255" spans="1:8" ht="25.5" customHeight="1" x14ac:dyDescent="0.2">
      <c r="A255" s="25">
        <v>2</v>
      </c>
      <c r="B255" s="30" t="s">
        <v>155</v>
      </c>
      <c r="C255" s="51" t="s">
        <v>145</v>
      </c>
      <c r="D255" s="43">
        <v>10.02</v>
      </c>
      <c r="E255" s="43">
        <v>11.72</v>
      </c>
      <c r="F255" s="43">
        <v>24.42</v>
      </c>
      <c r="G255" s="43">
        <v>284.45</v>
      </c>
      <c r="H255" s="24" t="s">
        <v>107</v>
      </c>
    </row>
    <row r="256" spans="1:8" ht="13.5" customHeight="1" x14ac:dyDescent="0.2">
      <c r="A256" s="23">
        <v>3</v>
      </c>
      <c r="B256" s="24" t="s">
        <v>70</v>
      </c>
      <c r="C256" s="51" t="s">
        <v>146</v>
      </c>
      <c r="D256" s="43">
        <v>0.53</v>
      </c>
      <c r="E256" s="43">
        <v>0.02</v>
      </c>
      <c r="F256" s="43">
        <v>15</v>
      </c>
      <c r="G256" s="43">
        <v>60</v>
      </c>
      <c r="H256" s="24" t="s">
        <v>71</v>
      </c>
    </row>
    <row r="257" spans="1:8" ht="13.5" customHeight="1" x14ac:dyDescent="0.2">
      <c r="A257" s="25">
        <v>4</v>
      </c>
      <c r="B257" s="24" t="s">
        <v>72</v>
      </c>
      <c r="C257" s="48" t="s">
        <v>147</v>
      </c>
      <c r="D257" s="43">
        <v>4.74</v>
      </c>
      <c r="E257" s="43">
        <v>0.6</v>
      </c>
      <c r="F257" s="43">
        <v>28.98</v>
      </c>
      <c r="G257" s="43">
        <v>140.28</v>
      </c>
      <c r="H257" s="28"/>
    </row>
    <row r="258" spans="1:8" ht="13.5" customHeight="1" x14ac:dyDescent="0.2">
      <c r="A258" s="28"/>
      <c r="B258" s="29" t="s">
        <v>73</v>
      </c>
      <c r="C258" s="49">
        <f>10+215+215+60</f>
        <v>500</v>
      </c>
      <c r="D258" s="44">
        <f>SUM(D254:D257)</f>
        <v>15.489999999999998</v>
      </c>
      <c r="E258" s="44">
        <f>SUM(E254:E257)</f>
        <v>20.34</v>
      </c>
      <c r="F258" s="44">
        <f>SUM(F254:F257)</f>
        <v>68.600000000000009</v>
      </c>
      <c r="G258" s="44">
        <f>SUM(G254:G257)</f>
        <v>554.73</v>
      </c>
      <c r="H258" s="28"/>
    </row>
    <row r="259" spans="1:8" ht="13.5" customHeight="1" x14ac:dyDescent="0.2">
      <c r="A259" s="71" t="s">
        <v>141</v>
      </c>
      <c r="B259" s="72"/>
      <c r="C259" s="72"/>
      <c r="D259" s="72"/>
      <c r="E259" s="72"/>
      <c r="F259" s="72"/>
      <c r="G259" s="72"/>
      <c r="H259" s="73"/>
    </row>
    <row r="260" spans="1:8" ht="27" customHeight="1" x14ac:dyDescent="0.2">
      <c r="A260" s="25">
        <v>1</v>
      </c>
      <c r="B260" s="30" t="s">
        <v>130</v>
      </c>
      <c r="C260" s="50" t="s">
        <v>131</v>
      </c>
      <c r="D260" s="43">
        <v>4.3899999999999997</v>
      </c>
      <c r="E260" s="43">
        <v>4.22</v>
      </c>
      <c r="F260" s="43">
        <v>13.2</v>
      </c>
      <c r="G260" s="43">
        <v>130.54</v>
      </c>
      <c r="H260" s="24" t="s">
        <v>101</v>
      </c>
    </row>
    <row r="261" spans="1:8" ht="24.75" customHeight="1" x14ac:dyDescent="0.2">
      <c r="A261" s="25">
        <v>2</v>
      </c>
      <c r="B261" s="24" t="s">
        <v>132</v>
      </c>
      <c r="C261" s="51" t="s">
        <v>158</v>
      </c>
      <c r="D261" s="43">
        <v>13.87</v>
      </c>
      <c r="E261" s="43">
        <v>16.86</v>
      </c>
      <c r="F261" s="43">
        <v>9.6999999999999993</v>
      </c>
      <c r="G261" s="43">
        <v>301.52999999999997</v>
      </c>
      <c r="H261" s="27" t="s">
        <v>133</v>
      </c>
    </row>
    <row r="262" spans="1:8" ht="13.5" customHeight="1" x14ac:dyDescent="0.2">
      <c r="A262" s="25">
        <v>3</v>
      </c>
      <c r="B262" s="30" t="s">
        <v>134</v>
      </c>
      <c r="C262" s="48">
        <v>150</v>
      </c>
      <c r="D262" s="43">
        <v>3.08</v>
      </c>
      <c r="E262" s="43">
        <v>2.3199999999999998</v>
      </c>
      <c r="F262" s="43">
        <v>19.12</v>
      </c>
      <c r="G262" s="43">
        <v>109.72</v>
      </c>
      <c r="H262" s="30" t="s">
        <v>20</v>
      </c>
    </row>
    <row r="263" spans="1:8" ht="13.5" customHeight="1" x14ac:dyDescent="0.2">
      <c r="A263" s="25">
        <v>4</v>
      </c>
      <c r="B263" s="24" t="s">
        <v>87</v>
      </c>
      <c r="C263" s="48">
        <v>200</v>
      </c>
      <c r="D263" s="43">
        <v>0.44</v>
      </c>
      <c r="E263" s="43">
        <v>7.0000000000000007E-2</v>
      </c>
      <c r="F263" s="43">
        <v>34.28</v>
      </c>
      <c r="G263" s="43">
        <v>139.51</v>
      </c>
      <c r="H263" s="24" t="s">
        <v>88</v>
      </c>
    </row>
    <row r="264" spans="1:8" ht="13.5" customHeight="1" x14ac:dyDescent="0.2">
      <c r="A264" s="25">
        <v>5</v>
      </c>
      <c r="B264" s="24" t="s">
        <v>72</v>
      </c>
      <c r="C264" s="48">
        <v>30</v>
      </c>
      <c r="D264" s="43">
        <v>2.37</v>
      </c>
      <c r="E264" s="43">
        <v>0.3</v>
      </c>
      <c r="F264" s="43">
        <v>14.49</v>
      </c>
      <c r="G264" s="43">
        <v>72.599999999999994</v>
      </c>
      <c r="H264" s="28"/>
    </row>
    <row r="265" spans="1:8" ht="13.5" customHeight="1" x14ac:dyDescent="0.2">
      <c r="A265" s="25">
        <v>6</v>
      </c>
      <c r="B265" s="24" t="s">
        <v>79</v>
      </c>
      <c r="C265" s="48">
        <v>30</v>
      </c>
      <c r="D265" s="43">
        <v>2</v>
      </c>
      <c r="E265" s="43">
        <v>0.33</v>
      </c>
      <c r="F265" s="43">
        <v>14.82</v>
      </c>
      <c r="G265" s="43">
        <v>68.97</v>
      </c>
      <c r="H265" s="28"/>
    </row>
    <row r="266" spans="1:8" ht="13.5" customHeight="1" thickBot="1" x14ac:dyDescent="0.25">
      <c r="A266" s="28"/>
      <c r="B266" s="29" t="s">
        <v>73</v>
      </c>
      <c r="C266" s="49">
        <f>215+100+150+200+30+30</f>
        <v>725</v>
      </c>
      <c r="D266" s="44">
        <f>SUM(D260:D265)</f>
        <v>26.15</v>
      </c>
      <c r="E266" s="44">
        <f>SUM(E260:E265)</f>
        <v>24.099999999999998</v>
      </c>
      <c r="F266" s="44">
        <f>SUM(F260:F265)</f>
        <v>105.60999999999999</v>
      </c>
      <c r="G266" s="44">
        <f>SUM(G260:G265)</f>
        <v>822.87</v>
      </c>
      <c r="H266" s="28"/>
    </row>
    <row r="267" spans="1:8" ht="13.5" customHeight="1" thickBot="1" x14ac:dyDescent="0.25">
      <c r="A267" s="68" t="s">
        <v>14</v>
      </c>
      <c r="B267" s="69"/>
      <c r="C267" s="69"/>
      <c r="D267" s="69"/>
      <c r="E267" s="69"/>
      <c r="F267" s="69"/>
      <c r="G267" s="69"/>
      <c r="H267" s="70"/>
    </row>
    <row r="268" spans="1:8" ht="13.5" customHeight="1" x14ac:dyDescent="0.2">
      <c r="A268" s="8">
        <v>1</v>
      </c>
      <c r="B268" s="1" t="s">
        <v>36</v>
      </c>
      <c r="C268" s="2">
        <v>100</v>
      </c>
      <c r="D268" s="57">
        <v>9.2200000000000006</v>
      </c>
      <c r="E268" s="57">
        <v>5.48</v>
      </c>
      <c r="F268" s="57">
        <v>29.18</v>
      </c>
      <c r="G268" s="57">
        <v>202</v>
      </c>
      <c r="H268" s="33" t="s">
        <v>15</v>
      </c>
    </row>
    <row r="269" spans="1:8" ht="13.5" customHeight="1" x14ac:dyDescent="0.2">
      <c r="A269" s="8">
        <v>2</v>
      </c>
      <c r="B269" s="1" t="s">
        <v>25</v>
      </c>
      <c r="C269" s="2" t="s">
        <v>157</v>
      </c>
      <c r="D269" s="57">
        <v>0.53</v>
      </c>
      <c r="E269" s="57">
        <v>0.02</v>
      </c>
      <c r="F269" s="57">
        <v>15.2</v>
      </c>
      <c r="G269" s="57">
        <v>81</v>
      </c>
      <c r="H269" s="11" t="s">
        <v>26</v>
      </c>
    </row>
    <row r="270" spans="1:8" ht="13.5" customHeight="1" thickBot="1" x14ac:dyDescent="0.25">
      <c r="A270" s="3"/>
      <c r="B270" s="8" t="s">
        <v>12</v>
      </c>
      <c r="C270" s="13">
        <f>100+222</f>
        <v>322</v>
      </c>
      <c r="D270" s="58">
        <f>D268+D269</f>
        <v>9.75</v>
      </c>
      <c r="E270" s="58">
        <f>E268+E269</f>
        <v>5.5</v>
      </c>
      <c r="F270" s="58">
        <f>F268+F269</f>
        <v>44.379999999999995</v>
      </c>
      <c r="G270" s="58">
        <f>G268+G269</f>
        <v>283</v>
      </c>
      <c r="H270" s="14"/>
    </row>
    <row r="271" spans="1:8" ht="13.5" customHeight="1" thickBot="1" x14ac:dyDescent="0.25">
      <c r="A271" s="68" t="s">
        <v>39</v>
      </c>
      <c r="B271" s="69"/>
      <c r="C271" s="69"/>
      <c r="D271" s="69"/>
      <c r="E271" s="69"/>
      <c r="F271" s="69"/>
      <c r="G271" s="69"/>
      <c r="H271" s="70"/>
    </row>
    <row r="272" spans="1:8" ht="13.5" customHeight="1" x14ac:dyDescent="0.2">
      <c r="A272" s="8"/>
      <c r="B272" s="1"/>
      <c r="C272" s="2"/>
      <c r="D272" s="57"/>
      <c r="E272" s="57"/>
      <c r="F272" s="57"/>
      <c r="G272" s="57"/>
      <c r="H272" s="11"/>
    </row>
    <row r="273" spans="1:8" ht="13.5" customHeight="1" x14ac:dyDescent="0.2">
      <c r="A273" s="8">
        <v>1</v>
      </c>
      <c r="B273" s="30" t="s">
        <v>85</v>
      </c>
      <c r="C273" s="46">
        <v>240</v>
      </c>
      <c r="D273" s="43">
        <v>17.079999999999998</v>
      </c>
      <c r="E273" s="43">
        <v>16.760000000000002</v>
      </c>
      <c r="F273" s="43">
        <v>19.559999999999999</v>
      </c>
      <c r="G273" s="43">
        <v>366.6</v>
      </c>
      <c r="H273" s="24" t="s">
        <v>86</v>
      </c>
    </row>
    <row r="274" spans="1:8" ht="13.5" customHeight="1" x14ac:dyDescent="0.2">
      <c r="A274" s="8">
        <v>2</v>
      </c>
      <c r="B274" s="24" t="s">
        <v>77</v>
      </c>
      <c r="C274" s="48">
        <v>200</v>
      </c>
      <c r="D274" s="43">
        <v>1.1599999999999999</v>
      </c>
      <c r="E274" s="43">
        <v>0.3</v>
      </c>
      <c r="F274" s="43">
        <v>47.26</v>
      </c>
      <c r="G274" s="43">
        <v>196.38</v>
      </c>
      <c r="H274" s="24" t="s">
        <v>78</v>
      </c>
    </row>
    <row r="275" spans="1:8" ht="13.5" customHeight="1" x14ac:dyDescent="0.2">
      <c r="A275" s="8">
        <v>3</v>
      </c>
      <c r="B275" s="24" t="s">
        <v>72</v>
      </c>
      <c r="C275" s="48">
        <v>30</v>
      </c>
      <c r="D275" s="43">
        <v>2.37</v>
      </c>
      <c r="E275" s="43">
        <v>0.3</v>
      </c>
      <c r="F275" s="43">
        <v>14.49</v>
      </c>
      <c r="G275" s="43">
        <v>72.599999999999994</v>
      </c>
      <c r="H275" s="28"/>
    </row>
    <row r="276" spans="1:8" ht="13.5" customHeight="1" x14ac:dyDescent="0.2">
      <c r="A276" s="8">
        <v>4</v>
      </c>
      <c r="B276" s="24" t="s">
        <v>79</v>
      </c>
      <c r="C276" s="48">
        <v>30</v>
      </c>
      <c r="D276" s="43">
        <v>2</v>
      </c>
      <c r="E276" s="43">
        <v>0.33</v>
      </c>
      <c r="F276" s="43">
        <v>14.82</v>
      </c>
      <c r="G276" s="43">
        <v>68.97</v>
      </c>
      <c r="H276" s="28"/>
    </row>
    <row r="277" spans="1:8" ht="13.5" customHeight="1" thickBot="1" x14ac:dyDescent="0.25">
      <c r="A277" s="3"/>
      <c r="B277" s="8" t="s">
        <v>12</v>
      </c>
      <c r="C277" s="47">
        <f>SUM(C273:C276)</f>
        <v>500</v>
      </c>
      <c r="D277" s="58">
        <f>D272+D273+D274+D275+D276</f>
        <v>22.61</v>
      </c>
      <c r="E277" s="58">
        <f>E272+E273+E274+E275+E276</f>
        <v>17.690000000000001</v>
      </c>
      <c r="F277" s="58">
        <f>F272+F273+F274+F275+F276</f>
        <v>96.13</v>
      </c>
      <c r="G277" s="58">
        <f>G272+G273+G274+G275+G276</f>
        <v>704.55000000000007</v>
      </c>
      <c r="H277" s="14"/>
    </row>
    <row r="278" spans="1:8" ht="13.5" customHeight="1" thickBot="1" x14ac:dyDescent="0.25">
      <c r="A278" s="68" t="s">
        <v>61</v>
      </c>
      <c r="B278" s="69"/>
      <c r="C278" s="69"/>
      <c r="D278" s="69"/>
      <c r="E278" s="69"/>
      <c r="F278" s="69"/>
      <c r="G278" s="69"/>
      <c r="H278" s="70"/>
    </row>
    <row r="279" spans="1:8" ht="13.5" customHeight="1" x14ac:dyDescent="0.2">
      <c r="A279" s="3">
        <v>1</v>
      </c>
      <c r="B279" s="1" t="s">
        <v>43</v>
      </c>
      <c r="C279" s="2">
        <v>50</v>
      </c>
      <c r="D279" s="57">
        <v>5.85</v>
      </c>
      <c r="E279" s="57">
        <v>4.59</v>
      </c>
      <c r="F279" s="57">
        <v>35.85</v>
      </c>
      <c r="G279" s="57">
        <v>208.5</v>
      </c>
      <c r="H279" s="33" t="s">
        <v>44</v>
      </c>
    </row>
    <row r="280" spans="1:8" ht="13.5" customHeight="1" x14ac:dyDescent="0.2">
      <c r="A280" s="8">
        <v>2</v>
      </c>
      <c r="B280" s="24" t="s">
        <v>70</v>
      </c>
      <c r="C280" s="51" t="s">
        <v>146</v>
      </c>
      <c r="D280" s="43">
        <v>0.53</v>
      </c>
      <c r="E280" s="43">
        <v>0.02</v>
      </c>
      <c r="F280" s="43">
        <v>15</v>
      </c>
      <c r="G280" s="43">
        <v>60</v>
      </c>
      <c r="H280" s="24" t="s">
        <v>71</v>
      </c>
    </row>
    <row r="281" spans="1:8" ht="13.5" customHeight="1" x14ac:dyDescent="0.2">
      <c r="A281" s="3"/>
      <c r="B281" s="8" t="s">
        <v>12</v>
      </c>
      <c r="C281" s="13">
        <f>50+215</f>
        <v>265</v>
      </c>
      <c r="D281" s="58">
        <f>D279+D280</f>
        <v>6.38</v>
      </c>
      <c r="E281" s="58">
        <f>E279+E280</f>
        <v>4.6099999999999994</v>
      </c>
      <c r="F281" s="58">
        <f>F279+F280</f>
        <v>50.85</v>
      </c>
      <c r="G281" s="58">
        <f>G279+G280</f>
        <v>268.5</v>
      </c>
      <c r="H281" s="14"/>
    </row>
    <row r="282" spans="1:8" ht="13.5" customHeight="1" thickBot="1" x14ac:dyDescent="0.25">
      <c r="A282" s="34"/>
      <c r="B282" s="22" t="s">
        <v>59</v>
      </c>
      <c r="C282" s="35"/>
      <c r="D282" s="59">
        <f>D258+D266+D270+D277+D281</f>
        <v>80.38</v>
      </c>
      <c r="E282" s="59">
        <f>E258+E266+E270+E277+E281</f>
        <v>72.239999999999995</v>
      </c>
      <c r="F282" s="59">
        <f>F258+F266+F270+F277+F281</f>
        <v>365.57</v>
      </c>
      <c r="G282" s="59">
        <f>G258+G266+G270+G277+G281</f>
        <v>2633.65</v>
      </c>
      <c r="H282" s="35"/>
    </row>
    <row r="283" spans="1:8" ht="13.5" customHeight="1" thickBot="1" x14ac:dyDescent="0.25">
      <c r="A283" s="68" t="s">
        <v>50</v>
      </c>
      <c r="B283" s="69"/>
      <c r="C283" s="69"/>
      <c r="D283" s="69"/>
      <c r="E283" s="69"/>
      <c r="F283" s="69"/>
      <c r="G283" s="69"/>
      <c r="H283" s="70"/>
    </row>
    <row r="284" spans="1:8" ht="13.5" customHeight="1" thickBot="1" x14ac:dyDescent="0.25">
      <c r="A284" s="68" t="s">
        <v>11</v>
      </c>
      <c r="B284" s="69"/>
      <c r="C284" s="69"/>
      <c r="D284" s="69"/>
      <c r="E284" s="69"/>
      <c r="F284" s="69"/>
      <c r="G284" s="69"/>
      <c r="H284" s="70"/>
    </row>
    <row r="285" spans="1:8" ht="17.25" customHeight="1" x14ac:dyDescent="0.2">
      <c r="A285" s="23">
        <v>1</v>
      </c>
      <c r="B285" s="24" t="s">
        <v>67</v>
      </c>
      <c r="C285" s="48">
        <v>10</v>
      </c>
      <c r="D285" s="43">
        <v>0.2</v>
      </c>
      <c r="E285" s="43">
        <v>8</v>
      </c>
      <c r="F285" s="43">
        <v>0.2</v>
      </c>
      <c r="G285" s="63">
        <v>70</v>
      </c>
      <c r="H285" s="7" t="s">
        <v>68</v>
      </c>
    </row>
    <row r="286" spans="1:8" ht="29.25" customHeight="1" x14ac:dyDescent="0.2">
      <c r="A286" s="25">
        <v>2</v>
      </c>
      <c r="B286" s="30" t="s">
        <v>159</v>
      </c>
      <c r="C286" s="51" t="s">
        <v>145</v>
      </c>
      <c r="D286" s="43">
        <v>13.49</v>
      </c>
      <c r="E286" s="43">
        <v>18.059999999999999</v>
      </c>
      <c r="F286" s="43">
        <v>44.51</v>
      </c>
      <c r="G286" s="43">
        <v>394.53</v>
      </c>
      <c r="H286" s="24" t="s">
        <v>97</v>
      </c>
    </row>
    <row r="287" spans="1:8" ht="13.5" customHeight="1" x14ac:dyDescent="0.2">
      <c r="A287" s="23">
        <v>3</v>
      </c>
      <c r="B287" s="24" t="s">
        <v>98</v>
      </c>
      <c r="C287" s="48" t="s">
        <v>154</v>
      </c>
      <c r="D287" s="43">
        <v>1.45</v>
      </c>
      <c r="E287" s="43">
        <v>1.6</v>
      </c>
      <c r="F287" s="43">
        <v>17.350000000000001</v>
      </c>
      <c r="G287" s="43">
        <v>89.6</v>
      </c>
      <c r="H287" s="24" t="s">
        <v>99</v>
      </c>
    </row>
    <row r="288" spans="1:8" ht="13.5" customHeight="1" x14ac:dyDescent="0.2">
      <c r="A288" s="25">
        <v>4</v>
      </c>
      <c r="B288" s="24" t="s">
        <v>72</v>
      </c>
      <c r="C288" s="48" t="s">
        <v>147</v>
      </c>
      <c r="D288" s="43">
        <v>4.74</v>
      </c>
      <c r="E288" s="43">
        <v>0.6</v>
      </c>
      <c r="F288" s="43">
        <v>28.98</v>
      </c>
      <c r="G288" s="43">
        <v>140.28</v>
      </c>
      <c r="H288" s="28"/>
    </row>
    <row r="289" spans="1:8" ht="13.5" customHeight="1" x14ac:dyDescent="0.2">
      <c r="A289" s="28"/>
      <c r="B289" s="28"/>
      <c r="C289" s="49">
        <f>10+215+215+60</f>
        <v>500</v>
      </c>
      <c r="D289" s="44">
        <f>SUM(D285:D288)</f>
        <v>19.88</v>
      </c>
      <c r="E289" s="44">
        <f>SUM(E285:E288)</f>
        <v>28.26</v>
      </c>
      <c r="F289" s="44">
        <f>SUM(F285:F288)</f>
        <v>91.04</v>
      </c>
      <c r="G289" s="44">
        <f>SUM(G285:G288)</f>
        <v>694.41</v>
      </c>
      <c r="H289" s="28"/>
    </row>
    <row r="290" spans="1:8" ht="13.5" customHeight="1" x14ac:dyDescent="0.2">
      <c r="A290" s="71" t="s">
        <v>141</v>
      </c>
      <c r="B290" s="72"/>
      <c r="C290" s="72"/>
      <c r="D290" s="72"/>
      <c r="E290" s="72"/>
      <c r="F290" s="72"/>
      <c r="G290" s="72"/>
      <c r="H290" s="73"/>
    </row>
    <row r="291" spans="1:8" ht="13.5" customHeight="1" x14ac:dyDescent="0.2">
      <c r="A291" s="25">
        <v>1</v>
      </c>
      <c r="B291" s="24" t="s">
        <v>135</v>
      </c>
      <c r="C291" s="53">
        <v>200</v>
      </c>
      <c r="D291" s="43">
        <v>2.14</v>
      </c>
      <c r="E291" s="43">
        <v>2.27</v>
      </c>
      <c r="F291" s="43">
        <v>14</v>
      </c>
      <c r="G291" s="43">
        <v>114.6</v>
      </c>
      <c r="H291" s="24" t="s">
        <v>136</v>
      </c>
    </row>
    <row r="292" spans="1:8" ht="13.5" customHeight="1" x14ac:dyDescent="0.2">
      <c r="A292" s="25">
        <v>2</v>
      </c>
      <c r="B292" s="24" t="s">
        <v>137</v>
      </c>
      <c r="C292" s="64" t="s">
        <v>160</v>
      </c>
      <c r="D292" s="43">
        <v>17.059999999999999</v>
      </c>
      <c r="E292" s="43">
        <v>29.8</v>
      </c>
      <c r="F292" s="43">
        <v>35.200000000000003</v>
      </c>
      <c r="G292" s="43">
        <v>360.32</v>
      </c>
      <c r="H292" s="24" t="s">
        <v>138</v>
      </c>
    </row>
    <row r="293" spans="1:8" ht="13.5" customHeight="1" x14ac:dyDescent="0.2">
      <c r="A293" s="25">
        <v>3</v>
      </c>
      <c r="B293" s="24" t="s">
        <v>96</v>
      </c>
      <c r="C293" s="53">
        <v>200</v>
      </c>
      <c r="D293" s="43">
        <v>0.14000000000000001</v>
      </c>
      <c r="E293" s="43">
        <v>0</v>
      </c>
      <c r="F293" s="43">
        <v>22.17</v>
      </c>
      <c r="G293" s="43">
        <v>89.23</v>
      </c>
      <c r="H293" s="24" t="s">
        <v>120</v>
      </c>
    </row>
    <row r="294" spans="1:8" ht="13.5" customHeight="1" x14ac:dyDescent="0.2">
      <c r="A294" s="25">
        <v>4</v>
      </c>
      <c r="B294" s="24" t="s">
        <v>72</v>
      </c>
      <c r="C294" s="48">
        <v>30</v>
      </c>
      <c r="D294" s="43">
        <v>2.37</v>
      </c>
      <c r="E294" s="43">
        <v>0.3</v>
      </c>
      <c r="F294" s="43">
        <v>14.49</v>
      </c>
      <c r="G294" s="43">
        <v>72.599999999999994</v>
      </c>
      <c r="H294" s="28"/>
    </row>
    <row r="295" spans="1:8" ht="13.5" customHeight="1" x14ac:dyDescent="0.2">
      <c r="A295" s="25">
        <v>5</v>
      </c>
      <c r="B295" s="24" t="s">
        <v>79</v>
      </c>
      <c r="C295" s="48">
        <v>30</v>
      </c>
      <c r="D295" s="43">
        <v>2</v>
      </c>
      <c r="E295" s="43">
        <v>0.33</v>
      </c>
      <c r="F295" s="43">
        <v>14.82</v>
      </c>
      <c r="G295" s="43">
        <v>68.97</v>
      </c>
      <c r="H295" s="28"/>
    </row>
    <row r="296" spans="1:8" ht="13.5" customHeight="1" thickBot="1" x14ac:dyDescent="0.25">
      <c r="A296" s="28"/>
      <c r="B296" s="29" t="s">
        <v>73</v>
      </c>
      <c r="C296" s="65">
        <f>200+240+200+30+30</f>
        <v>700</v>
      </c>
      <c r="D296" s="44">
        <f>SUM(D291:D295)</f>
        <v>23.71</v>
      </c>
      <c r="E296" s="44">
        <f>SUM(E291:E295)</f>
        <v>32.699999999999996</v>
      </c>
      <c r="F296" s="44">
        <f>SUM(F291:F295)</f>
        <v>100.68</v>
      </c>
      <c r="G296" s="44">
        <f>SUM(G291:G295)</f>
        <v>705.72</v>
      </c>
      <c r="H296" s="28"/>
    </row>
    <row r="297" spans="1:8" ht="13.5" customHeight="1" thickBot="1" x14ac:dyDescent="0.25">
      <c r="A297" s="68" t="s">
        <v>14</v>
      </c>
      <c r="B297" s="69"/>
      <c r="C297" s="69"/>
      <c r="D297" s="69"/>
      <c r="E297" s="69"/>
      <c r="F297" s="69"/>
      <c r="G297" s="69"/>
      <c r="H297" s="70"/>
    </row>
    <row r="298" spans="1:8" ht="13.5" customHeight="1" x14ac:dyDescent="0.2">
      <c r="A298" s="8">
        <v>1</v>
      </c>
      <c r="B298" s="1" t="s">
        <v>48</v>
      </c>
      <c r="C298" s="2">
        <v>100</v>
      </c>
      <c r="D298" s="57">
        <v>4.51</v>
      </c>
      <c r="E298" s="57">
        <v>2.2999999999999998</v>
      </c>
      <c r="F298" s="57">
        <v>30.41</v>
      </c>
      <c r="G298" s="57">
        <v>160</v>
      </c>
      <c r="H298" s="11" t="s">
        <v>31</v>
      </c>
    </row>
    <row r="299" spans="1:8" ht="13.5" customHeight="1" x14ac:dyDescent="0.2">
      <c r="A299" s="8">
        <v>2</v>
      </c>
      <c r="B299" s="1" t="s">
        <v>52</v>
      </c>
      <c r="C299" s="2">
        <v>200</v>
      </c>
      <c r="D299" s="57">
        <v>0</v>
      </c>
      <c r="E299" s="57">
        <v>0</v>
      </c>
      <c r="F299" s="57">
        <v>15.3</v>
      </c>
      <c r="G299" s="57">
        <v>59</v>
      </c>
      <c r="H299" s="16" t="s">
        <v>42</v>
      </c>
    </row>
    <row r="300" spans="1:8" ht="13.5" customHeight="1" thickBot="1" x14ac:dyDescent="0.25">
      <c r="A300" s="3"/>
      <c r="B300" s="8" t="s">
        <v>12</v>
      </c>
      <c r="C300" s="13">
        <f>SUM(C298:C299)</f>
        <v>300</v>
      </c>
      <c r="D300" s="58">
        <f>D298+D299</f>
        <v>4.51</v>
      </c>
      <c r="E300" s="58">
        <f>E298+E299</f>
        <v>2.2999999999999998</v>
      </c>
      <c r="F300" s="58">
        <f>F298+F299</f>
        <v>45.71</v>
      </c>
      <c r="G300" s="58">
        <f>G298+G299</f>
        <v>219</v>
      </c>
      <c r="H300" s="14"/>
    </row>
    <row r="301" spans="1:8" ht="13.5" customHeight="1" thickBot="1" x14ac:dyDescent="0.25">
      <c r="A301" s="68" t="s">
        <v>39</v>
      </c>
      <c r="B301" s="69"/>
      <c r="C301" s="69"/>
      <c r="D301" s="69"/>
      <c r="E301" s="69"/>
      <c r="F301" s="69"/>
      <c r="G301" s="69"/>
      <c r="H301" s="70"/>
    </row>
    <row r="302" spans="1:8" ht="13.5" customHeight="1" x14ac:dyDescent="0.2">
      <c r="A302" s="3">
        <v>1</v>
      </c>
      <c r="B302" s="1" t="s">
        <v>40</v>
      </c>
      <c r="C302" s="2">
        <v>90</v>
      </c>
      <c r="D302" s="57">
        <v>10.72</v>
      </c>
      <c r="E302" s="57">
        <v>7.84</v>
      </c>
      <c r="F302" s="57">
        <v>13.04</v>
      </c>
      <c r="G302" s="57">
        <v>165.6</v>
      </c>
      <c r="H302" s="1" t="s">
        <v>41</v>
      </c>
    </row>
    <row r="303" spans="1:8" ht="13.5" customHeight="1" x14ac:dyDescent="0.2">
      <c r="A303" s="8">
        <v>2</v>
      </c>
      <c r="B303" s="1" t="s">
        <v>22</v>
      </c>
      <c r="C303" s="2">
        <v>150</v>
      </c>
      <c r="D303" s="57">
        <v>3.64</v>
      </c>
      <c r="E303" s="57">
        <v>4.33</v>
      </c>
      <c r="F303" s="57">
        <v>36.67</v>
      </c>
      <c r="G303" s="57">
        <v>199.95</v>
      </c>
      <c r="H303" s="1" t="s">
        <v>23</v>
      </c>
    </row>
    <row r="304" spans="1:8" ht="13.5" customHeight="1" x14ac:dyDescent="0.2">
      <c r="A304" s="3">
        <v>3</v>
      </c>
      <c r="B304" s="24" t="s">
        <v>70</v>
      </c>
      <c r="C304" s="51" t="s">
        <v>146</v>
      </c>
      <c r="D304" s="43">
        <v>0.53</v>
      </c>
      <c r="E304" s="43">
        <v>0.02</v>
      </c>
      <c r="F304" s="43">
        <v>15</v>
      </c>
      <c r="G304" s="43">
        <v>60</v>
      </c>
      <c r="H304" s="24" t="s">
        <v>71</v>
      </c>
    </row>
    <row r="305" spans="1:8" ht="13.5" customHeight="1" x14ac:dyDescent="0.2">
      <c r="A305" s="8">
        <v>4</v>
      </c>
      <c r="B305" s="24" t="s">
        <v>72</v>
      </c>
      <c r="C305" s="48">
        <v>30</v>
      </c>
      <c r="D305" s="43">
        <v>2.37</v>
      </c>
      <c r="E305" s="43">
        <v>0.3</v>
      </c>
      <c r="F305" s="43">
        <v>14.49</v>
      </c>
      <c r="G305" s="43">
        <v>72.599999999999994</v>
      </c>
      <c r="H305" s="28"/>
    </row>
    <row r="306" spans="1:8" ht="13.5" customHeight="1" x14ac:dyDescent="0.2">
      <c r="A306" s="8">
        <v>5</v>
      </c>
      <c r="B306" s="24" t="s">
        <v>79</v>
      </c>
      <c r="C306" s="48">
        <v>30</v>
      </c>
      <c r="D306" s="43">
        <v>2</v>
      </c>
      <c r="E306" s="43">
        <v>0.33</v>
      </c>
      <c r="F306" s="43">
        <v>14.82</v>
      </c>
      <c r="G306" s="43">
        <v>68.97</v>
      </c>
      <c r="H306" s="28"/>
    </row>
    <row r="307" spans="1:8" ht="13.5" customHeight="1" thickBot="1" x14ac:dyDescent="0.25">
      <c r="A307" s="3"/>
      <c r="B307" s="8" t="s">
        <v>12</v>
      </c>
      <c r="C307" s="13">
        <f>90+150+215+30+30</f>
        <v>515</v>
      </c>
      <c r="D307" s="58">
        <f>D302+D303+D304+D305+D306</f>
        <v>19.260000000000002</v>
      </c>
      <c r="E307" s="58">
        <f>E302+E303+E304+E305+E306</f>
        <v>12.82</v>
      </c>
      <c r="F307" s="58">
        <f>F302+F303+F304+F305+F306</f>
        <v>94.02000000000001</v>
      </c>
      <c r="G307" s="58">
        <f>G302+G303+G304+G305+G306</f>
        <v>567.12</v>
      </c>
      <c r="H307" s="14"/>
    </row>
    <row r="308" spans="1:8" ht="13.5" customHeight="1" thickBot="1" x14ac:dyDescent="0.25">
      <c r="A308" s="68" t="s">
        <v>61</v>
      </c>
      <c r="B308" s="69"/>
      <c r="C308" s="69"/>
      <c r="D308" s="69"/>
      <c r="E308" s="69"/>
      <c r="F308" s="69"/>
      <c r="G308" s="69"/>
      <c r="H308" s="70"/>
    </row>
    <row r="309" spans="1:8" ht="13.5" customHeight="1" x14ac:dyDescent="0.2">
      <c r="A309" s="3">
        <v>1</v>
      </c>
      <c r="B309" s="1" t="s">
        <v>27</v>
      </c>
      <c r="C309" s="2">
        <v>50</v>
      </c>
      <c r="D309" s="57">
        <v>5.09</v>
      </c>
      <c r="E309" s="57">
        <v>10.47</v>
      </c>
      <c r="F309" s="57">
        <v>31.61</v>
      </c>
      <c r="G309" s="57">
        <v>240.75</v>
      </c>
      <c r="H309" s="32" t="s">
        <v>28</v>
      </c>
    </row>
    <row r="310" spans="1:8" ht="13.5" customHeight="1" x14ac:dyDescent="0.2">
      <c r="A310" s="8">
        <v>2</v>
      </c>
      <c r="B310" s="24" t="s">
        <v>70</v>
      </c>
      <c r="C310" s="51" t="s">
        <v>146</v>
      </c>
      <c r="D310" s="43">
        <v>0.53</v>
      </c>
      <c r="E310" s="43">
        <v>0.02</v>
      </c>
      <c r="F310" s="43">
        <v>15</v>
      </c>
      <c r="G310" s="43">
        <v>60</v>
      </c>
      <c r="H310" s="24" t="s">
        <v>71</v>
      </c>
    </row>
    <row r="311" spans="1:8" ht="13.5" customHeight="1" x14ac:dyDescent="0.2">
      <c r="A311" s="3"/>
      <c r="B311" s="8" t="s">
        <v>12</v>
      </c>
      <c r="C311" s="13">
        <f>50+215</f>
        <v>265</v>
      </c>
      <c r="D311" s="58">
        <f>D309+D310</f>
        <v>5.62</v>
      </c>
      <c r="E311" s="58">
        <f>E309+E310</f>
        <v>10.49</v>
      </c>
      <c r="F311" s="58">
        <f>F309+F310</f>
        <v>46.61</v>
      </c>
      <c r="G311" s="58">
        <f>G309+G310</f>
        <v>300.75</v>
      </c>
      <c r="H311" s="14"/>
    </row>
    <row r="312" spans="1:8" ht="13.5" customHeight="1" x14ac:dyDescent="0.2">
      <c r="A312" s="34"/>
      <c r="B312" s="22" t="s">
        <v>59</v>
      </c>
      <c r="C312" s="35"/>
      <c r="D312" s="59">
        <f>D289+D296+D300+D307+D311</f>
        <v>72.98</v>
      </c>
      <c r="E312" s="59">
        <f>E289+E296+E300+E307+E311</f>
        <v>86.569999999999979</v>
      </c>
      <c r="F312" s="59">
        <f>F289+F296+F300+F307+F311</f>
        <v>378.06000000000006</v>
      </c>
      <c r="G312" s="59">
        <f>G289+G296+G300+G307+G311</f>
        <v>2487</v>
      </c>
      <c r="H312" s="35"/>
    </row>
    <row r="313" spans="1:8" ht="13.5" customHeight="1" x14ac:dyDescent="0.2">
      <c r="A313" s="38"/>
      <c r="B313" s="3"/>
      <c r="C313" s="17"/>
      <c r="D313" s="60"/>
      <c r="E313" s="60"/>
      <c r="F313" s="60"/>
      <c r="G313" s="60"/>
      <c r="H313" s="39"/>
    </row>
    <row r="314" spans="1:8" ht="13.5" customHeight="1" x14ac:dyDescent="0.2">
      <c r="A314" s="38"/>
      <c r="B314" s="3"/>
      <c r="C314" s="17"/>
      <c r="D314" s="61"/>
      <c r="E314" s="61"/>
      <c r="F314" s="61"/>
      <c r="G314" s="61"/>
      <c r="H314" s="39"/>
    </row>
    <row r="315" spans="1:8" ht="7.5" customHeight="1" x14ac:dyDescent="0.2">
      <c r="A315" s="40"/>
      <c r="B315" s="4"/>
      <c r="C315" s="18"/>
      <c r="D315" s="62"/>
      <c r="E315" s="62"/>
      <c r="F315" s="62"/>
      <c r="G315" s="62"/>
      <c r="H315" s="10"/>
    </row>
    <row r="316" spans="1:8" ht="105" customHeight="1" x14ac:dyDescent="0.2">
      <c r="A316" s="40"/>
      <c r="B316" s="66" t="s">
        <v>55</v>
      </c>
      <c r="C316" s="67"/>
      <c r="D316" s="67"/>
      <c r="E316" s="67"/>
      <c r="F316" s="67"/>
      <c r="G316" s="67"/>
      <c r="H316" s="67"/>
    </row>
    <row r="317" spans="1:8" ht="6.75" customHeight="1" x14ac:dyDescent="0.2">
      <c r="A317" s="40"/>
      <c r="B317" s="5"/>
      <c r="H317" s="6"/>
    </row>
    <row r="318" spans="1:8" ht="13.5" customHeight="1" x14ac:dyDescent="0.2">
      <c r="A318" s="40"/>
      <c r="B318" s="66" t="s">
        <v>56</v>
      </c>
      <c r="C318" s="67"/>
      <c r="D318" s="67"/>
      <c r="E318" s="67"/>
      <c r="F318" s="67"/>
      <c r="G318" s="67"/>
      <c r="H318" s="67"/>
    </row>
    <row r="319" spans="1:8" ht="5.25" customHeight="1" x14ac:dyDescent="0.2">
      <c r="A319" s="40"/>
      <c r="B319" s="5"/>
      <c r="H319" s="6"/>
    </row>
    <row r="320" spans="1:8" ht="41.25" customHeight="1" x14ac:dyDescent="0.2">
      <c r="A320" s="40"/>
      <c r="B320" s="66" t="s">
        <v>57</v>
      </c>
      <c r="C320" s="67"/>
      <c r="D320" s="67"/>
      <c r="E320" s="67"/>
      <c r="F320" s="67"/>
      <c r="G320" s="67"/>
      <c r="H320" s="67"/>
    </row>
    <row r="321" spans="1:8" ht="13.5" customHeight="1" x14ac:dyDescent="0.2">
      <c r="A321" s="40"/>
      <c r="B321" s="4"/>
      <c r="C321" s="18"/>
      <c r="D321" s="62"/>
      <c r="E321" s="62"/>
      <c r="F321" s="62"/>
      <c r="G321" s="62"/>
      <c r="H321" s="10"/>
    </row>
    <row r="322" spans="1:8" ht="13.5" customHeight="1" x14ac:dyDescent="0.2">
      <c r="A322" s="40"/>
      <c r="B322" s="4"/>
      <c r="C322" s="18"/>
      <c r="D322" s="62"/>
      <c r="E322" s="62"/>
      <c r="F322" s="62"/>
      <c r="G322" s="62"/>
      <c r="H322" s="10"/>
    </row>
    <row r="323" spans="1:8" ht="13.5" customHeight="1" x14ac:dyDescent="0.2">
      <c r="A323" s="40"/>
      <c r="B323" s="4"/>
      <c r="C323" s="18"/>
      <c r="D323" s="62"/>
      <c r="E323" s="62"/>
      <c r="F323" s="62"/>
      <c r="G323" s="62"/>
      <c r="H323" s="10"/>
    </row>
    <row r="324" spans="1:8" ht="13.5" customHeight="1" x14ac:dyDescent="0.2">
      <c r="A324" s="40"/>
      <c r="B324" s="4"/>
      <c r="C324" s="18"/>
      <c r="D324" s="62"/>
      <c r="E324" s="62"/>
      <c r="F324" s="62"/>
      <c r="G324" s="62"/>
      <c r="H324" s="10"/>
    </row>
    <row r="325" spans="1:8" ht="13.5" customHeight="1" x14ac:dyDescent="0.2">
      <c r="A325" s="40"/>
      <c r="B325" s="4"/>
      <c r="C325" s="18"/>
      <c r="D325" s="62"/>
      <c r="E325" s="62"/>
      <c r="F325" s="62"/>
      <c r="G325" s="62"/>
      <c r="H325" s="10"/>
    </row>
    <row r="326" spans="1:8" ht="13.5" customHeight="1" x14ac:dyDescent="0.2">
      <c r="A326" s="40"/>
      <c r="B326" s="4"/>
      <c r="C326" s="18"/>
      <c r="D326" s="62"/>
      <c r="E326" s="62"/>
      <c r="F326" s="62"/>
      <c r="G326" s="62"/>
      <c r="H326" s="10"/>
    </row>
    <row r="327" spans="1:8" ht="13.5" customHeight="1" x14ac:dyDescent="0.2">
      <c r="A327" s="40"/>
      <c r="B327" s="4"/>
      <c r="C327" s="18"/>
      <c r="D327" s="62"/>
      <c r="E327" s="62"/>
      <c r="F327" s="62"/>
      <c r="G327" s="62"/>
      <c r="H327" s="10"/>
    </row>
    <row r="328" spans="1:8" ht="13.5" customHeight="1" x14ac:dyDescent="0.2">
      <c r="A328" s="40"/>
      <c r="B328" s="4"/>
      <c r="C328" s="18"/>
      <c r="D328" s="62"/>
      <c r="E328" s="62"/>
      <c r="F328" s="62"/>
      <c r="G328" s="62"/>
      <c r="H328" s="10"/>
    </row>
    <row r="329" spans="1:8" ht="13.5" customHeight="1" x14ac:dyDescent="0.2">
      <c r="A329" s="40"/>
      <c r="B329" s="4"/>
      <c r="C329" s="18"/>
      <c r="D329" s="62"/>
      <c r="E329" s="62"/>
      <c r="F329" s="62"/>
      <c r="G329" s="62"/>
      <c r="H329" s="10"/>
    </row>
    <row r="330" spans="1:8" ht="13.5" customHeight="1" x14ac:dyDescent="0.2">
      <c r="A330" s="40"/>
      <c r="B330" s="4"/>
      <c r="C330" s="18"/>
      <c r="D330" s="62"/>
      <c r="E330" s="62"/>
      <c r="F330" s="62"/>
      <c r="G330" s="62"/>
      <c r="H330" s="10"/>
    </row>
    <row r="331" spans="1:8" ht="13.5" customHeight="1" x14ac:dyDescent="0.2">
      <c r="A331" s="40"/>
      <c r="B331" s="4"/>
      <c r="C331" s="18"/>
      <c r="D331" s="62"/>
      <c r="E331" s="62"/>
      <c r="F331" s="62"/>
      <c r="G331" s="62"/>
      <c r="H331" s="10"/>
    </row>
  </sheetData>
  <mergeCells count="69">
    <mergeCell ref="A1:H1"/>
    <mergeCell ref="A2:H2"/>
    <mergeCell ref="A3:H3"/>
    <mergeCell ref="A4:H4"/>
    <mergeCell ref="B6:B7"/>
    <mergeCell ref="H6:H7"/>
    <mergeCell ref="A8:H8"/>
    <mergeCell ref="A9:H9"/>
    <mergeCell ref="A15:H15"/>
    <mergeCell ref="A22:H22"/>
    <mergeCell ref="A26:H26"/>
    <mergeCell ref="A33:H33"/>
    <mergeCell ref="A38:H38"/>
    <mergeCell ref="A39:H39"/>
    <mergeCell ref="A45:H45"/>
    <mergeCell ref="A52:H52"/>
    <mergeCell ref="A56:H56"/>
    <mergeCell ref="A63:H63"/>
    <mergeCell ref="A68:H68"/>
    <mergeCell ref="A69:H69"/>
    <mergeCell ref="A75:H75"/>
    <mergeCell ref="A83:H83"/>
    <mergeCell ref="A87:H87"/>
    <mergeCell ref="A93:H93"/>
    <mergeCell ref="A98:H98"/>
    <mergeCell ref="A99:H99"/>
    <mergeCell ref="A105:H105"/>
    <mergeCell ref="A113:H113"/>
    <mergeCell ref="A117:H117"/>
    <mergeCell ref="A124:H124"/>
    <mergeCell ref="A129:H129"/>
    <mergeCell ref="A130:H130"/>
    <mergeCell ref="A136:H136"/>
    <mergeCell ref="A144:H144"/>
    <mergeCell ref="A148:H148"/>
    <mergeCell ref="A154:H154"/>
    <mergeCell ref="A159:H159"/>
    <mergeCell ref="A160:H160"/>
    <mergeCell ref="A166:H166"/>
    <mergeCell ref="A174:H174"/>
    <mergeCell ref="A178:H178"/>
    <mergeCell ref="A185:H185"/>
    <mergeCell ref="A190:H190"/>
    <mergeCell ref="A191:H191"/>
    <mergeCell ref="A197:H197"/>
    <mergeCell ref="A205:H205"/>
    <mergeCell ref="A209:H209"/>
    <mergeCell ref="A216:H216"/>
    <mergeCell ref="A221:H221"/>
    <mergeCell ref="A222:H222"/>
    <mergeCell ref="A228:H228"/>
    <mergeCell ref="A236:H236"/>
    <mergeCell ref="A240:H240"/>
    <mergeCell ref="A247:H247"/>
    <mergeCell ref="A252:H252"/>
    <mergeCell ref="A253:H253"/>
    <mergeCell ref="A259:H259"/>
    <mergeCell ref="A267:H267"/>
    <mergeCell ref="A271:H271"/>
    <mergeCell ref="A278:H278"/>
    <mergeCell ref="B316:H316"/>
    <mergeCell ref="B318:H318"/>
    <mergeCell ref="B320:H320"/>
    <mergeCell ref="A283:H283"/>
    <mergeCell ref="A284:H284"/>
    <mergeCell ref="A290:H290"/>
    <mergeCell ref="A297:H297"/>
    <mergeCell ref="A301:H301"/>
    <mergeCell ref="A308:H308"/>
  </mergeCells>
  <pageMargins left="0" right="0" top="0" bottom="0" header="0.15748031496062992" footer="0.15748031496062992"/>
  <pageSetup paperSize="9" scale="94" orientation="portrait" r:id="rId1"/>
  <headerFooter alignWithMargins="0"/>
  <rowBreaks count="6" manualBreakCount="6">
    <brk id="37" max="16" man="1"/>
    <brk id="97" max="16" man="1"/>
    <brk id="158" max="15" man="1"/>
    <brk id="220" max="16" man="1"/>
    <brk id="282" max="16" man="1"/>
    <brk id="3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на290,00руб. 01.09.2026</vt:lpstr>
      <vt:lpstr>'на290,00руб. 01.09.2026'!Область_печати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2026-03-02T12:48:22Z</cp:lastPrinted>
  <dcterms:created xsi:type="dcterms:W3CDTF">1996-10-08T23:32:33Z</dcterms:created>
  <dcterms:modified xsi:type="dcterms:W3CDTF">2026-09-15T03:58:45Z</dcterms:modified>
</cp:coreProperties>
</file>